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5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asjer inkl. spedbarn - Måne" sheetId="40205" r:id="rId2"/>
    <sheet name="Passasjerer inkl. spedbarn - Hi" sheetId="40206" r:id="rId3"/>
    <sheet name="Flybevegelser - Måned" sheetId="40203" r:id="rId4"/>
    <sheet name="Flybevegelser - Hittil i år" sheetId="40204" r:id="rId5"/>
    <sheet name="Frakt og Post - Måned" sheetId="40211" r:id="rId6"/>
    <sheet name="Frakt og Post - Hittil i år" sheetId="40212" r:id="rId7"/>
    <sheet name="Main" sheetId="40202" state="hidden" r:id="rId8"/>
    <sheet name="Tall til grafer" sheetId="40201" state="hidden" r:id="rId9"/>
  </sheets>
  <externalReferences>
    <externalReference r:id="rId10"/>
    <externalReference r:id="rId11"/>
  </externalReferences>
  <definedNames>
    <definedName name="_xlnm.Print_Area" localSheetId="0">Hovedtall!$A$1:$I$63</definedName>
    <definedName name="_xlnm.Print_Area" localSheetId="7">Main!$A$1:$I$63</definedName>
    <definedName name="Recover" localSheetId="1">[1]Macro1!$A$245</definedName>
    <definedName name="Recover" localSheetId="2">[1]Macro1!$A$245</definedName>
    <definedName name="Recover">[2]Macro1!$A$245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R57" i="40212" l="1"/>
  <c r="Q57" i="40212"/>
  <c r="P57" i="40212"/>
  <c r="O57" i="40212"/>
  <c r="N57" i="40212"/>
  <c r="M57" i="40212"/>
  <c r="L57" i="40212"/>
  <c r="K57" i="40212"/>
  <c r="J57" i="40212"/>
  <c r="I57" i="40212"/>
  <c r="H57" i="40212"/>
  <c r="G57" i="40212"/>
  <c r="F57" i="40212"/>
  <c r="E57" i="40212"/>
  <c r="D57" i="40212"/>
  <c r="R56" i="40212"/>
  <c r="Q56" i="40212"/>
  <c r="P56" i="40212"/>
  <c r="O56" i="40212"/>
  <c r="N56" i="40212"/>
  <c r="M56" i="40212"/>
  <c r="L56" i="40212"/>
  <c r="K56" i="40212"/>
  <c r="J56" i="40212"/>
  <c r="I56" i="40212"/>
  <c r="H56" i="40212"/>
  <c r="G56" i="40212"/>
  <c r="F56" i="40212"/>
  <c r="E56" i="40212"/>
  <c r="D56" i="40212"/>
  <c r="R55" i="40212"/>
  <c r="Q55" i="40212"/>
  <c r="P55" i="40212"/>
  <c r="O55" i="40212"/>
  <c r="N55" i="40212"/>
  <c r="M55" i="40212"/>
  <c r="L55" i="40212"/>
  <c r="K55" i="40212"/>
  <c r="J55" i="40212"/>
  <c r="I55" i="40212"/>
  <c r="H55" i="40212"/>
  <c r="G55" i="40212"/>
  <c r="F55" i="40212"/>
  <c r="E55" i="40212"/>
  <c r="D55" i="40212"/>
  <c r="R57" i="40211"/>
  <c r="Q57" i="40211"/>
  <c r="P57" i="40211"/>
  <c r="O57" i="40211"/>
  <c r="N57" i="40211"/>
  <c r="M57" i="40211"/>
  <c r="L57" i="40211"/>
  <c r="K57" i="40211"/>
  <c r="J57" i="40211"/>
  <c r="I57" i="40211"/>
  <c r="H57" i="40211"/>
  <c r="G57" i="40211"/>
  <c r="F57" i="40211"/>
  <c r="E57" i="40211"/>
  <c r="D57" i="40211"/>
  <c r="R56" i="40211"/>
  <c r="Q56" i="40211"/>
  <c r="P56" i="40211"/>
  <c r="O56" i="40211"/>
  <c r="N56" i="40211"/>
  <c r="M56" i="40211"/>
  <c r="L56" i="40211"/>
  <c r="K56" i="40211"/>
  <c r="J56" i="40211"/>
  <c r="I56" i="40211"/>
  <c r="H56" i="40211"/>
  <c r="G56" i="40211"/>
  <c r="F56" i="40211"/>
  <c r="E56" i="40211"/>
  <c r="D56" i="40211"/>
  <c r="R55" i="40211"/>
  <c r="Q55" i="40211"/>
  <c r="P55" i="40211"/>
  <c r="O55" i="40211"/>
  <c r="N55" i="40211"/>
  <c r="M55" i="40211"/>
  <c r="L55" i="40211"/>
  <c r="K55" i="40211"/>
  <c r="J55" i="40211"/>
  <c r="I55" i="40211"/>
  <c r="H55" i="40211"/>
  <c r="G55" i="40211"/>
  <c r="F55" i="40211"/>
  <c r="E55" i="40211"/>
  <c r="D55" i="40211"/>
  <c r="R57" i="40206" l="1"/>
  <c r="Q57" i="40206"/>
  <c r="P57" i="40206"/>
  <c r="O57" i="40206"/>
  <c r="N57" i="40206"/>
  <c r="M57" i="40206"/>
  <c r="L57" i="40206"/>
  <c r="K57" i="40206"/>
  <c r="J57" i="40206"/>
  <c r="I57" i="40206"/>
  <c r="H57" i="40206"/>
  <c r="G57" i="40206"/>
  <c r="F57" i="40206"/>
  <c r="E57" i="40206"/>
  <c r="D57" i="40206"/>
  <c r="R56" i="40206"/>
  <c r="Q56" i="40206"/>
  <c r="P56" i="40206"/>
  <c r="O56" i="40206"/>
  <c r="N56" i="40206"/>
  <c r="M56" i="40206"/>
  <c r="L56" i="40206"/>
  <c r="K56" i="40206"/>
  <c r="J56" i="40206"/>
  <c r="I56" i="40206"/>
  <c r="H56" i="40206"/>
  <c r="G56" i="40206"/>
  <c r="F56" i="40206"/>
  <c r="E56" i="40206"/>
  <c r="D56" i="40206"/>
  <c r="R55" i="40206"/>
  <c r="Q55" i="40206"/>
  <c r="P55" i="40206"/>
  <c r="O55" i="40206"/>
  <c r="N55" i="40206"/>
  <c r="M55" i="40206"/>
  <c r="L55" i="40206"/>
  <c r="K55" i="40206"/>
  <c r="J55" i="40206"/>
  <c r="I55" i="40206"/>
  <c r="H55" i="40206"/>
  <c r="G55" i="40206"/>
  <c r="F55" i="40206"/>
  <c r="E55" i="40206"/>
  <c r="D55" i="40206"/>
  <c r="R57" i="40205"/>
  <c r="Q57" i="40205"/>
  <c r="P57" i="40205"/>
  <c r="O57" i="40205"/>
  <c r="N57" i="40205"/>
  <c r="M57" i="40205"/>
  <c r="L57" i="40205"/>
  <c r="K57" i="40205"/>
  <c r="J57" i="40205"/>
  <c r="I57" i="40205"/>
  <c r="H57" i="40205"/>
  <c r="G57" i="40205"/>
  <c r="F57" i="40205"/>
  <c r="E57" i="40205"/>
  <c r="D57" i="40205"/>
  <c r="R56" i="40205"/>
  <c r="Q56" i="40205"/>
  <c r="P56" i="40205"/>
  <c r="O56" i="40205"/>
  <c r="N56" i="40205"/>
  <c r="M56" i="40205"/>
  <c r="L56" i="40205"/>
  <c r="K56" i="40205"/>
  <c r="J56" i="40205"/>
  <c r="I56" i="40205"/>
  <c r="H56" i="40205"/>
  <c r="G56" i="40205"/>
  <c r="F56" i="40205"/>
  <c r="E56" i="40205"/>
  <c r="D56" i="40205"/>
  <c r="R55" i="40205"/>
  <c r="Q55" i="40205"/>
  <c r="P55" i="40205"/>
  <c r="O55" i="40205"/>
  <c r="N55" i="40205"/>
  <c r="M55" i="40205"/>
  <c r="L55" i="40205"/>
  <c r="K55" i="40205"/>
  <c r="J55" i="40205"/>
  <c r="I55" i="40205"/>
  <c r="H55" i="40205"/>
  <c r="G55" i="40205"/>
  <c r="F55" i="40205"/>
  <c r="E55" i="40205"/>
  <c r="D55" i="40205"/>
  <c r="O57" i="40204" l="1"/>
  <c r="N57" i="40204"/>
  <c r="M57" i="40204"/>
  <c r="L57" i="40204"/>
  <c r="K57" i="40204"/>
  <c r="J57" i="40204"/>
  <c r="I57" i="40204"/>
  <c r="H57" i="40204"/>
  <c r="G57" i="40204"/>
  <c r="F57" i="40204"/>
  <c r="E57" i="40204"/>
  <c r="D57" i="40204"/>
  <c r="O56" i="40204"/>
  <c r="N56" i="40204"/>
  <c r="M56" i="40204"/>
  <c r="L56" i="40204"/>
  <c r="K56" i="40204"/>
  <c r="J56" i="40204"/>
  <c r="I56" i="40204"/>
  <c r="H56" i="40204"/>
  <c r="G56" i="40204"/>
  <c r="F56" i="40204"/>
  <c r="E56" i="40204"/>
  <c r="D56" i="40204"/>
  <c r="O55" i="40204"/>
  <c r="N55" i="40204"/>
  <c r="M55" i="40204"/>
  <c r="L55" i="40204"/>
  <c r="K55" i="40204"/>
  <c r="J55" i="40204"/>
  <c r="I55" i="40204"/>
  <c r="H55" i="40204"/>
  <c r="G55" i="40204"/>
  <c r="F55" i="40204"/>
  <c r="E55" i="40204"/>
  <c r="D55" i="40204"/>
  <c r="O57" i="40203"/>
  <c r="N57" i="40203"/>
  <c r="M57" i="40203"/>
  <c r="L57" i="40203"/>
  <c r="K57" i="40203"/>
  <c r="J57" i="40203"/>
  <c r="I57" i="40203"/>
  <c r="H57" i="40203"/>
  <c r="G57" i="40203"/>
  <c r="F57" i="40203"/>
  <c r="E57" i="40203"/>
  <c r="D57" i="40203"/>
  <c r="O56" i="40203"/>
  <c r="N56" i="40203"/>
  <c r="M56" i="40203"/>
  <c r="L56" i="40203"/>
  <c r="K56" i="40203"/>
  <c r="J56" i="40203"/>
  <c r="I56" i="40203"/>
  <c r="H56" i="40203"/>
  <c r="G56" i="40203"/>
  <c r="F56" i="40203"/>
  <c r="E56" i="40203"/>
  <c r="D56" i="40203"/>
  <c r="O55" i="40203"/>
  <c r="N55" i="40203"/>
  <c r="M55" i="40203"/>
  <c r="L55" i="40203"/>
  <c r="K55" i="40203"/>
  <c r="J55" i="40203"/>
  <c r="I55" i="40203"/>
  <c r="H55" i="40203"/>
  <c r="G55" i="40203"/>
  <c r="F55" i="40203"/>
  <c r="E55" i="40203"/>
  <c r="D55" i="40203"/>
  <c r="A2" i="40202" l="1"/>
  <c r="C17" i="1" l="1"/>
  <c r="B17" i="1"/>
  <c r="B7" i="40202" l="1"/>
  <c r="G43" i="40202"/>
  <c r="F43" i="40202"/>
  <c r="C43" i="40202"/>
  <c r="B43" i="40202"/>
  <c r="G42" i="40202"/>
  <c r="F42" i="40202"/>
  <c r="F41" i="40202" s="1"/>
  <c r="C42" i="40202"/>
  <c r="B42" i="40202"/>
  <c r="G39" i="40202"/>
  <c r="F39" i="40202"/>
  <c r="C39" i="40202"/>
  <c r="B39" i="40202"/>
  <c r="G38" i="40202"/>
  <c r="F38" i="40202"/>
  <c r="C38" i="40202"/>
  <c r="B38" i="40202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G20" i="40202"/>
  <c r="F20" i="40202"/>
  <c r="C20" i="40202"/>
  <c r="B20" i="40202"/>
  <c r="G19" i="40202"/>
  <c r="F19" i="40202"/>
  <c r="C19" i="40202"/>
  <c r="B19" i="40202"/>
  <c r="G18" i="40202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H43" i="1"/>
  <c r="H42" i="1"/>
  <c r="H39" i="1"/>
  <c r="H38" i="1"/>
  <c r="D43" i="1"/>
  <c r="D42" i="1"/>
  <c r="D39" i="1"/>
  <c r="D38" i="1"/>
  <c r="G22" i="1"/>
  <c r="F22" i="1"/>
  <c r="C22" i="1"/>
  <c r="B8" i="1"/>
  <c r="B13" i="1" s="1"/>
  <c r="G17" i="1"/>
  <c r="F17" i="1"/>
  <c r="D29" i="1"/>
  <c r="H29" i="1"/>
  <c r="G8" i="1"/>
  <c r="G13" i="1" s="1"/>
  <c r="F8" i="1"/>
  <c r="B22" i="1"/>
  <c r="C8" i="1"/>
  <c r="C13" i="1" s="1"/>
  <c r="F41" i="1"/>
  <c r="F37" i="1"/>
  <c r="D27" i="1"/>
  <c r="D12" i="1"/>
  <c r="H27" i="1"/>
  <c r="G37" i="1"/>
  <c r="G41" i="1"/>
  <c r="B37" i="1"/>
  <c r="B41" i="1"/>
  <c r="C37" i="1"/>
  <c r="C41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H9" i="1"/>
  <c r="D9" i="1"/>
  <c r="H7" i="1"/>
  <c r="D7" i="1"/>
  <c r="H12" i="1"/>
  <c r="G17" i="40202" l="1"/>
  <c r="B22" i="40202"/>
  <c r="H19" i="40202"/>
  <c r="B41" i="40202"/>
  <c r="H18" i="40202"/>
  <c r="H39" i="40202"/>
  <c r="D43" i="40202"/>
  <c r="H9" i="40202"/>
  <c r="H38" i="40202"/>
  <c r="D29" i="40202"/>
  <c r="B28" i="1"/>
  <c r="B31" i="1" s="1"/>
  <c r="C17" i="40202"/>
  <c r="G8" i="40202"/>
  <c r="G13" i="40202" s="1"/>
  <c r="D7" i="40202"/>
  <c r="F37" i="40202"/>
  <c r="B37" i="40202"/>
  <c r="B45" i="40202" s="1"/>
  <c r="C45" i="1"/>
  <c r="D38" i="40202"/>
  <c r="F17" i="40202"/>
  <c r="F45" i="1"/>
  <c r="G41" i="40202"/>
  <c r="H41" i="40202" s="1"/>
  <c r="D42" i="40202"/>
  <c r="D39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43" i="40202"/>
  <c r="H41" i="1"/>
  <c r="G45" i="1"/>
  <c r="H42" i="40202"/>
  <c r="G37" i="40202"/>
  <c r="H37" i="1"/>
  <c r="B45" i="1"/>
  <c r="D41" i="1"/>
  <c r="C41" i="40202"/>
  <c r="C37" i="40202"/>
  <c r="D37" i="1"/>
  <c r="H29" i="40202"/>
  <c r="G28" i="1"/>
  <c r="G31" i="1" s="1"/>
  <c r="F22" i="40202"/>
  <c r="G22" i="40202"/>
  <c r="F28" i="1"/>
  <c r="H17" i="1"/>
  <c r="D22" i="1"/>
  <c r="C22" i="40202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H17" i="40202" l="1"/>
  <c r="D22" i="40202"/>
  <c r="D41" i="40202"/>
  <c r="H8" i="40202"/>
  <c r="F13" i="40202"/>
  <c r="H13" i="40202" s="1"/>
  <c r="H45" i="1"/>
  <c r="H37" i="40202"/>
  <c r="F45" i="40202"/>
  <c r="D37" i="40202"/>
  <c r="F28" i="40202"/>
  <c r="F31" i="40202" s="1"/>
  <c r="D17" i="40202"/>
  <c r="G45" i="40202"/>
  <c r="D45" i="1"/>
  <c r="H22" i="40202"/>
  <c r="B28" i="40202"/>
  <c r="B31" i="40202" s="1"/>
  <c r="D28" i="1"/>
  <c r="D8" i="40202"/>
  <c r="B13" i="40202"/>
  <c r="D13" i="40202" s="1"/>
  <c r="C45" i="40202"/>
  <c r="D45" i="40202" s="1"/>
  <c r="H28" i="1"/>
  <c r="F31" i="1"/>
  <c r="H31" i="1" s="1"/>
  <c r="G28" i="40202"/>
  <c r="G31" i="40202" s="1"/>
  <c r="C28" i="40202"/>
  <c r="C31" i="40202" s="1"/>
  <c r="D31" i="1"/>
  <c r="H45" i="40202" l="1"/>
  <c r="H31" i="40202"/>
  <c r="H28" i="40202"/>
  <c r="D31" i="40202"/>
  <c r="D28" i="40202"/>
</calcChain>
</file>

<file path=xl/sharedStrings.xml><?xml version="1.0" encoding="utf-8"?>
<sst xmlns="http://schemas.openxmlformats.org/spreadsheetml/2006/main" count="2364" uniqueCount="302">
  <si>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</si>
  <si>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</si>
  <si>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</si>
  <si>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</si>
  <si>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</si>
  <si>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</si>
  <si>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</si>
  <si>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</si>
  <si>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</si>
  <si>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</si>
  <si>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</si>
  <si>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</si>
  <si>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</si>
  <si>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</si>
  <si>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</si>
  <si>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</si>
  <si>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</si>
  <si>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</si>
  <si>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</si>
  <si>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</si>
  <si>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</si>
  <si>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</si>
  <si>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 xml:space="preserve">        Frakt- og charterfly</t>
  </si>
  <si>
    <t xml:space="preserve">        Rutefly</t>
  </si>
  <si>
    <t>FLYBEVEGELSER,   avganger og landinger.</t>
  </si>
  <si>
    <t>FRAKT og POST,   lastet og losset (i tonn).</t>
  </si>
  <si>
    <t>TOTALT, ALLE KATEGORIER</t>
  </si>
  <si>
    <t>*</t>
  </si>
  <si>
    <t xml:space="preserve">    * Innland</t>
  </si>
  <si>
    <t xml:space="preserve">     *Utland</t>
  </si>
  <si>
    <t>*SUM</t>
  </si>
  <si>
    <t>Annen Trafikk</t>
  </si>
  <si>
    <t>Månedsrapport</t>
  </si>
  <si>
    <t>Her legger man inn tall som vises i grafer i ark for Hovedtall</t>
  </si>
  <si>
    <t>*(OBS-Fraktdata er mangelfulle pga. manglende rapportering !)</t>
  </si>
  <si>
    <t>Monthly report</t>
  </si>
  <si>
    <t>Year to date</t>
  </si>
  <si>
    <t>Hittil i år</t>
  </si>
  <si>
    <t>Change</t>
  </si>
  <si>
    <t xml:space="preserve">     Domestic</t>
  </si>
  <si>
    <t xml:space="preserve">    *Domestic</t>
  </si>
  <si>
    <t xml:space="preserve">     *International</t>
  </si>
  <si>
    <t xml:space="preserve">     International</t>
  </si>
  <si>
    <t xml:space="preserve">    International</t>
  </si>
  <si>
    <t xml:space="preserve">          Scheduled traffic</t>
  </si>
  <si>
    <t xml:space="preserve">        Scheduled traffic</t>
  </si>
  <si>
    <t xml:space="preserve">          Non scheduled/Charter</t>
  </si>
  <si>
    <t xml:space="preserve">          Freight</t>
  </si>
  <si>
    <t xml:space="preserve">        Freight- charter</t>
  </si>
  <si>
    <t>MOVEMENTS, departures and arrivals.</t>
  </si>
  <si>
    <t>FREIGHT and MAIL, loaded and unloaded (tonns) .</t>
  </si>
  <si>
    <t>* (NB! -Freight Data are incomplete due. insufficient reporting)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</si>
  <si>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</si>
  <si>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</si>
  <si>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</si>
  <si>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</si>
  <si>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</si>
  <si>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>Oktober</t>
  </si>
  <si>
    <t>October</t>
  </si>
  <si>
    <t>Oktober 2015 - Flybevegelser</t>
  </si>
  <si>
    <t xml:space="preserve"> </t>
  </si>
  <si>
    <t>IATA</t>
  </si>
  <si>
    <t>Lufthavn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</si>
  <si>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</si>
  <si>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</si>
  <si>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</si>
  <si>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</si>
  <si>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</si>
  <si>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</si>
  <si>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</si>
  <si>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</si>
  <si>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</si>
  <si>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</si>
  <si>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</si>
  <si>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</si>
  <si>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</si>
  <si>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</si>
  <si>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</si>
  <si>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</si>
  <si>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</si>
  <si>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</si>
  <si>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</si>
  <si>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</si>
  <si>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</si>
  <si>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Divisjon Eng</t>
  </si>
  <si>
    <t>OSLO LUFTHAVN AS</t>
  </si>
  <si>
    <t>OSL</t>
  </si>
  <si>
    <t>OSLO LUFTHAVN</t>
  </si>
  <si>
    <t>-</t>
  </si>
  <si>
    <t>J</t>
  </si>
  <si>
    <t>N</t>
  </si>
  <si>
    <t>OSLO AIRPORT</t>
  </si>
  <si>
    <t>STORE LUFTHAVNER</t>
  </si>
  <si>
    <t>BGO</t>
  </si>
  <si>
    <t>BERGEN LUFTHAVN</t>
  </si>
  <si>
    <t>BERGEN AIRPORT</t>
  </si>
  <si>
    <t>LARGE AIRPORTS</t>
  </si>
  <si>
    <t>SVG</t>
  </si>
  <si>
    <t>STAVANGER LUFTHAVN</t>
  </si>
  <si>
    <t>STAVANGER AIRPORT</t>
  </si>
  <si>
    <t>TRD</t>
  </si>
  <si>
    <t>TRONDHEIM LUFTHAVN</t>
  </si>
  <si>
    <t>TRONDHEIM AIRPORT</t>
  </si>
  <si>
    <t>Sum</t>
  </si>
  <si>
    <t>NASJONALE LUFTHAVNER</t>
  </si>
  <si>
    <t>BOO</t>
  </si>
  <si>
    <t>BODØ LUFTHAVN</t>
  </si>
  <si>
    <t>BODØ AIRPORT</t>
  </si>
  <si>
    <t>NATIONAL AIRPORTS</t>
  </si>
  <si>
    <t>KRS</t>
  </si>
  <si>
    <t>KRISTIANSAND LUFTHAVN</t>
  </si>
  <si>
    <t>KRISTIANSAND AIRPORT</t>
  </si>
  <si>
    <t>TOS</t>
  </si>
  <si>
    <t>TROMSØ LUFTHAVN</t>
  </si>
  <si>
    <t>TROMSØ AIRPORT</t>
  </si>
  <si>
    <t>AES</t>
  </si>
  <si>
    <t>ÅLESUND LUFTHAVN</t>
  </si>
  <si>
    <t>ÅLESUND AIRPORT</t>
  </si>
  <si>
    <t>REGIONALE LUFTHAVNER</t>
  </si>
  <si>
    <t>ALF</t>
  </si>
  <si>
    <t>ALTA LUFTHAVN</t>
  </si>
  <si>
    <t>ALTA AIRPORT</t>
  </si>
  <si>
    <t>REGIONAL AIRPORTS</t>
  </si>
  <si>
    <t>BDU</t>
  </si>
  <si>
    <t>BARDUFOSS LUFTHAVN</t>
  </si>
  <si>
    <t>BARDUFOSS AIRPORT</t>
  </si>
  <si>
    <t>EVE</t>
  </si>
  <si>
    <t>HARSTAD NARVIK LUFTHAVN</t>
  </si>
  <si>
    <t>HARSTAD NARVIK AIRPORT</t>
  </si>
  <si>
    <t>HAU</t>
  </si>
  <si>
    <t>HAUGESUND LUFTHAVN</t>
  </si>
  <si>
    <t>HAUGESUND AIRPORT</t>
  </si>
  <si>
    <t>KKN</t>
  </si>
  <si>
    <t>KIRKENES LUFTHAVN</t>
  </si>
  <si>
    <t>KIRKENES AIRPORT</t>
  </si>
  <si>
    <t>KSU</t>
  </si>
  <si>
    <t>KRISTIANSUND LUFTHAVN</t>
  </si>
  <si>
    <t>KRISTIANSUND AIRPORT</t>
  </si>
  <si>
    <t>LKL</t>
  </si>
  <si>
    <t>LAKSELV LUFTHAVN</t>
  </si>
  <si>
    <t>LAKSELV AIRPORT</t>
  </si>
  <si>
    <t>MOL</t>
  </si>
  <si>
    <t>MOLDE LUFTHAVN</t>
  </si>
  <si>
    <t>MOLDE AIRPORT</t>
  </si>
  <si>
    <t>LYR</t>
  </si>
  <si>
    <t>SVALBARD LUFTHAVN</t>
  </si>
  <si>
    <t>SVALBARD AIRPORT</t>
  </si>
  <si>
    <t>LOKALE LUFTHAVNER</t>
  </si>
  <si>
    <t>ANX</t>
  </si>
  <si>
    <t>ANDØYA LUFTHAVN</t>
  </si>
  <si>
    <t>ANDØYA AIRPORT</t>
  </si>
  <si>
    <t>LOCAL AIRPORTS</t>
  </si>
  <si>
    <t>BVG</t>
  </si>
  <si>
    <t>BERLEVÅG LUFTHAVN</t>
  </si>
  <si>
    <t>BERLEVÅG AIRPORT</t>
  </si>
  <si>
    <t>BNN</t>
  </si>
  <si>
    <t>BRØNNØYSUND LUFTHAVN</t>
  </si>
  <si>
    <t>BRØNNØYSUND AIRPORT</t>
  </si>
  <si>
    <t>BJF</t>
  </si>
  <si>
    <t>BÅTSFJORD LUFTHAVN</t>
  </si>
  <si>
    <t>BÅTSFJORD AIRPORT</t>
  </si>
  <si>
    <t>VDB</t>
  </si>
  <si>
    <t>FAGERNES LUFTHAVN</t>
  </si>
  <si>
    <t>FAGERNES AIRPORT</t>
  </si>
  <si>
    <t>FRO</t>
  </si>
  <si>
    <t>FLORØ LUFTHAVN</t>
  </si>
  <si>
    <t>FLORØ AIRPORT</t>
  </si>
  <si>
    <t>FDE</t>
  </si>
  <si>
    <t>FØRDE LUFTHAVN</t>
  </si>
  <si>
    <t>FØRDE AIRPORT</t>
  </si>
  <si>
    <t>HFT</t>
  </si>
  <si>
    <t>HAMMERFEST LUFTHAVN</t>
  </si>
  <si>
    <t>HAMMERFEST AIRPORT</t>
  </si>
  <si>
    <t>HAA</t>
  </si>
  <si>
    <t>HASVIK LUFTHAVN</t>
  </si>
  <si>
    <t>HASVIK AIRPORT</t>
  </si>
  <si>
    <t>HVG</t>
  </si>
  <si>
    <t>HONNINGSVÅG LUFTHAVN</t>
  </si>
  <si>
    <t>HONNINGSVÅG AIRPORT</t>
  </si>
  <si>
    <t>LKN</t>
  </si>
  <si>
    <t>LEKNES LUFTHAVN</t>
  </si>
  <si>
    <t>LEKNES AIRPORT</t>
  </si>
  <si>
    <t>MEH</t>
  </si>
  <si>
    <t>MEHAMN LUFTHAVN</t>
  </si>
  <si>
    <t>MEHAMN AIRPORT</t>
  </si>
  <si>
    <t>MQN</t>
  </si>
  <si>
    <t>MO I RANA LUFTHAVN</t>
  </si>
  <si>
    <t>MO I RANA AIRPORT</t>
  </si>
  <si>
    <t>MJF</t>
  </si>
  <si>
    <t>MOSJØEN LUFTHAVN</t>
  </si>
  <si>
    <t>MOSJØEN AIRPORT</t>
  </si>
  <si>
    <t>OSY</t>
  </si>
  <si>
    <t>NAMSOS LUFTHAVN</t>
  </si>
  <si>
    <t>NAMSOS AIRPORT</t>
  </si>
  <si>
    <t>NVK</t>
  </si>
  <si>
    <t>NARVIK LUFTHAVN</t>
  </si>
  <si>
    <t>NARVIK AIRPORT</t>
  </si>
  <si>
    <t>RRS</t>
  </si>
  <si>
    <t>RØROS LUFTHAVN</t>
  </si>
  <si>
    <t>RØROS AIRPORT</t>
  </si>
  <si>
    <t>RVK</t>
  </si>
  <si>
    <t>RØRVIK LUFTHAVN</t>
  </si>
  <si>
    <t>RØRVIK AIRPORT</t>
  </si>
  <si>
    <t>RET</t>
  </si>
  <si>
    <t>RØST LUFTHAVN</t>
  </si>
  <si>
    <t>RØST AIRPORT</t>
  </si>
  <si>
    <t>SDN</t>
  </si>
  <si>
    <t>SANDANE LUFTHAVN</t>
  </si>
  <si>
    <t>SANDANE AIRPORT</t>
  </si>
  <si>
    <t>SSJ</t>
  </si>
  <si>
    <t>SANDNESSJØEN LUFTHAVN</t>
  </si>
  <si>
    <t>SANDNESSJØEN AIRPORT</t>
  </si>
  <si>
    <t>SOG</t>
  </si>
  <si>
    <t>SOGNDAL LUFTHAVN</t>
  </si>
  <si>
    <t>SOGNDAL AIRPORT</t>
  </si>
  <si>
    <t>SKN</t>
  </si>
  <si>
    <t>STOKMARKNES LUFTHAVN</t>
  </si>
  <si>
    <t>STOKMARKNES AIRPORT</t>
  </si>
  <si>
    <t>SVJ</t>
  </si>
  <si>
    <t>SVOLVÆR LUFTHAVN</t>
  </si>
  <si>
    <t>SVOLVÆR AIRPORT</t>
  </si>
  <si>
    <t>SOJ</t>
  </si>
  <si>
    <t>SØRKJOSEN LUFTHAVN</t>
  </si>
  <si>
    <t>SØRKJOSEN AIRPORT</t>
  </si>
  <si>
    <t>VDS</t>
  </si>
  <si>
    <t>VADSØ LUFTHAVN</t>
  </si>
  <si>
    <t>VADSØ AIRPORT</t>
  </si>
  <si>
    <t>VAW</t>
  </si>
  <si>
    <t>VARDØ LUFTHAVN</t>
  </si>
  <si>
    <t>VARDØ AIRPORT</t>
  </si>
  <si>
    <t>VRY</t>
  </si>
  <si>
    <t>VÆRØY LUFTHAVN</t>
  </si>
  <si>
    <t>VÆRØY AIRPORT</t>
  </si>
  <si>
    <t>HOV</t>
  </si>
  <si>
    <t>ØRSTA VOLDA LUFTHAVN</t>
  </si>
  <si>
    <t>ØRSTA VOLDA AIRPORT</t>
  </si>
  <si>
    <t>SUM REGIONALE-, NASJONALE- og LOKALE LUFTHAVNER</t>
  </si>
  <si>
    <t>SUM AVINOR AS</t>
  </si>
  <si>
    <t>SUM AVINOR KONSERN</t>
  </si>
  <si>
    <t>IKKE AVINOR LUFTHAVNER</t>
  </si>
  <si>
    <t>RYG</t>
  </si>
  <si>
    <t>MOSS/RYGGE LUFTHAVN</t>
  </si>
  <si>
    <t>MOSS/RYGGE AIRPORT</t>
  </si>
  <si>
    <t>PRIVATE AIRPORTS</t>
  </si>
  <si>
    <t>NTB</t>
  </si>
  <si>
    <t>NOTODDEN LUFTHAVN</t>
  </si>
  <si>
    <t>NOTODDEN AIRPORT</t>
  </si>
  <si>
    <t>TRF</t>
  </si>
  <si>
    <t>SANDEFJORD TORP LUFTHAVN</t>
  </si>
  <si>
    <t>SANDEFJORD TORP AIRPORT</t>
  </si>
  <si>
    <t>SKE</t>
  </si>
  <si>
    <t>SKIEN LUFTHAVN</t>
  </si>
  <si>
    <t>SKIEN AIRPORT</t>
  </si>
  <si>
    <t>SRP</t>
  </si>
  <si>
    <t>STORD LUFTHAVN</t>
  </si>
  <si>
    <t>STORD AIRPORT</t>
  </si>
  <si>
    <t>OLA</t>
  </si>
  <si>
    <t>ØRLAND LUFTHAVN</t>
  </si>
  <si>
    <t>ØRLAND AIRPORT</t>
  </si>
  <si>
    <t>Total Sum</t>
  </si>
  <si>
    <t>Oktober 2015 - Flybevegelser hittil i år</t>
  </si>
  <si>
    <t>Passasjerer inkl. spedbarn - oktober 2015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</si>
  <si>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</si>
  <si>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</si>
  <si>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</si>
  <si>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</si>
  <si>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</si>
  <si>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</si>
  <si>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</si>
  <si>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</si>
  <si>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</si>
  <si>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</si>
  <si>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</si>
  <si>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</si>
  <si>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</si>
  <si>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</si>
  <si>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</si>
  <si>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</si>
  <si>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</si>
  <si>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</si>
  <si>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</si>
  <si>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</si>
  <si>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</si>
  <si>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</si>
  <si>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</si>
  <si>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Passasjerer inkl. spedbarn - hittil i 2015</t>
  </si>
  <si>
    <t>Oktober 2015 - Frakt og post</t>
  </si>
  <si>
    <t>Frakt Innland</t>
  </si>
  <si>
    <t>Frakt Innland forrige år</t>
  </si>
  <si>
    <t>Endring Frakt Innland</t>
  </si>
  <si>
    <t>Frakt Utland</t>
  </si>
  <si>
    <t>Frakt Utland forrige år</t>
  </si>
  <si>
    <t>Endring Frakt Utland</t>
  </si>
  <si>
    <t>Post Innland</t>
  </si>
  <si>
    <t>Post Innland forrige år</t>
  </si>
  <si>
    <t>Endring Post Innland</t>
  </si>
  <si>
    <t>Post Utland</t>
  </si>
  <si>
    <t>Post Utland forrige år</t>
  </si>
  <si>
    <t>Endring Post Utland</t>
  </si>
  <si>
    <t>Total forrige år</t>
  </si>
  <si>
    <t xml:space="preserve">Dato 17.11.2015 </t>
  </si>
  <si>
    <t>Oktober 2015 - Frakt og post hittil i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</si>
</sst>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,###,###,###,###,###,###,###,###,###,###,###,##0"/>
    <numFmt numFmtId="180" formatCode="#####################################0%"/>
    <numFmt numFmtId="181" formatCode="##,###,###,###,###,###,###,###,###,###,###,###,##0.0%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u/>
      <sz val="10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0" fontId="19" fillId="0" borderId="0"/>
    <xf numFmtId="0" fontId="1" fillId="0" borderId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64" fontId="7" fillId="0" borderId="0" xfId="0" applyNumberFormat="1" applyFont="1"/>
    <xf numFmtId="171" fontId="5" fillId="0" borderId="0" xfId="0" applyNumberFormat="1" applyFont="1" applyAlignment="1">
      <alignment vertical="center"/>
    </xf>
    <xf numFmtId="172" fontId="5" fillId="0" borderId="4" xfId="0" applyNumberFormat="1" applyFont="1" applyBorder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72" fontId="12" fillId="0" borderId="4" xfId="0" applyNumberFormat="1" applyFont="1" applyBorder="1" applyAlignment="1">
      <alignment vertical="center"/>
    </xf>
    <xf numFmtId="172" fontId="12" fillId="0" borderId="5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3" fillId="0" borderId="0" xfId="0" applyFont="1"/>
    <xf numFmtId="168" fontId="12" fillId="0" borderId="8" xfId="0" applyNumberFormat="1" applyFont="1" applyFill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3" xfId="0" applyNumberFormat="1" applyFont="1" applyBorder="1" applyAlignment="1">
      <alignment vertical="center"/>
    </xf>
    <xf numFmtId="168" fontId="12" fillId="0" borderId="7" xfId="0" applyNumberFormat="1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172" fontId="12" fillId="0" borderId="9" xfId="0" applyNumberFormat="1" applyFont="1" applyBorder="1" applyAlignment="1">
      <alignment vertical="center"/>
    </xf>
    <xf numFmtId="168" fontId="12" fillId="0" borderId="1" xfId="0" applyNumberFormat="1" applyFont="1" applyBorder="1"/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4" fillId="0" borderId="0" xfId="0" applyNumberFormat="1" applyFont="1" applyAlignment="1">
      <alignment horizontal="left"/>
    </xf>
    <xf numFmtId="49" fontId="14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168" fontId="8" fillId="0" borderId="0" xfId="0" applyNumberFormat="1" applyFont="1" applyFill="1" applyBorder="1" applyAlignment="1" applyProtection="1">
      <alignment vertical="center"/>
    </xf>
    <xf numFmtId="0" fontId="16" fillId="0" borderId="0" xfId="0" applyFont="1"/>
    <xf numFmtId="164" fontId="5" fillId="0" borderId="6" xfId="0" applyNumberFormat="1" applyFont="1" applyBorder="1" applyProtection="1">
      <protection locked="0"/>
    </xf>
    <xf numFmtId="172" fontId="17" fillId="0" borderId="4" xfId="0" applyNumberFormat="1" applyFont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9" fillId="4" borderId="15" xfId="0" applyFont="1" applyFill="1" applyBorder="1" applyAlignment="1">
      <alignment vertical="center"/>
    </xf>
    <xf numFmtId="0" fontId="18" fillId="0" borderId="0" xfId="0" applyFont="1"/>
    <xf numFmtId="0" fontId="21" fillId="4" borderId="15" xfId="0" applyFont="1" applyFill="1" applyBorder="1" applyAlignment="1">
      <alignment vertical="center"/>
    </xf>
    <xf numFmtId="168" fontId="17" fillId="0" borderId="7" xfId="0" applyNumberFormat="1" applyFont="1" applyFill="1" applyBorder="1" applyAlignment="1" applyProtection="1">
      <alignment vertical="center"/>
      <protection locked="0"/>
    </xf>
    <xf numFmtId="168" fontId="17" fillId="0" borderId="8" xfId="0" applyNumberFormat="1" applyFont="1" applyFill="1" applyBorder="1" applyAlignment="1" applyProtection="1">
      <alignment vertical="center"/>
      <protection locked="0"/>
    </xf>
    <xf numFmtId="172" fontId="17" fillId="0" borderId="5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8" fontId="17" fillId="0" borderId="7" xfId="0" applyNumberFormat="1" applyFont="1" applyFill="1" applyBorder="1" applyAlignment="1" applyProtection="1">
      <alignment vertical="center"/>
    </xf>
    <xf numFmtId="168" fontId="17" fillId="0" borderId="8" xfId="0" applyNumberFormat="1" applyFont="1" applyFill="1" applyBorder="1" applyAlignment="1" applyProtection="1">
      <alignment vertical="center"/>
    </xf>
    <xf numFmtId="0" fontId="23" fillId="0" borderId="0" xfId="8" applyFont="1"/>
    <xf numFmtId="0" fontId="2" fillId="0" borderId="0" xfId="8" applyFont="1"/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0" fontId="24" fillId="6" borderId="16" xfId="8" applyFont="1" applyFill="1" applyBorder="1" applyAlignment="1">
      <alignment horizontal="left" vertical="top"/>
    </xf>
    <xf numFmtId="175" fontId="24" fillId="6" borderId="16" xfId="8" applyNumberFormat="1" applyFont="1" applyFill="1" applyBorder="1" applyAlignment="1">
      <alignment horizontal="righ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left" vertical="top"/>
    </xf>
    <xf numFmtId="178" fontId="24" fillId="6" borderId="16" xfId="8" applyNumberFormat="1" applyFont="1" applyFill="1" applyBorder="1" applyAlignment="1">
      <alignment horizontal="right" vertical="top"/>
    </xf>
    <xf numFmtId="0" fontId="24" fillId="6" borderId="17" xfId="8" applyFont="1" applyFill="1" applyBorder="1" applyAlignment="1">
      <alignment horizontal="left" vertical="top"/>
    </xf>
    <xf numFmtId="177" fontId="24" fillId="6" borderId="17" xfId="8" applyNumberFormat="1" applyFont="1" applyFill="1" applyBorder="1" applyAlignment="1">
      <alignment horizontal="left" vertical="top"/>
    </xf>
    <xf numFmtId="0" fontId="24" fillId="6" borderId="18" xfId="8" applyFont="1" applyFill="1" applyBorder="1" applyAlignment="1">
      <alignment horizontal="left" vertical="top"/>
    </xf>
    <xf numFmtId="177" fontId="24" fillId="6" borderId="18" xfId="8" applyNumberFormat="1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5" fontId="24" fillId="4" borderId="16" xfId="8" applyNumberFormat="1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6" borderId="19" xfId="8" applyNumberFormat="1" applyFont="1" applyFill="1" applyBorder="1" applyAlignment="1">
      <alignment horizontal="left" vertical="top"/>
    </xf>
    <xf numFmtId="0" fontId="24" fillId="5" borderId="16" xfId="8" applyFont="1" applyFill="1" applyBorder="1" applyAlignment="1">
      <alignment horizontal="right" vertical="top"/>
    </xf>
    <xf numFmtId="178" fontId="24" fillId="5" borderId="16" xfId="8" applyNumberFormat="1" applyFont="1" applyFill="1" applyBorder="1" applyAlignment="1">
      <alignment horizontal="right" vertical="top"/>
    </xf>
    <xf numFmtId="0" fontId="24" fillId="4" borderId="17" xfId="8" applyFont="1" applyFill="1" applyBorder="1" applyAlignment="1">
      <alignment horizontal="left" vertical="top" wrapText="1"/>
    </xf>
    <xf numFmtId="0" fontId="24" fillId="4" borderId="16" xfId="8" applyFont="1" applyFill="1" applyBorder="1" applyAlignment="1">
      <alignment horizontal="left" vertical="top"/>
    </xf>
    <xf numFmtId="179" fontId="24" fillId="4" borderId="16" xfId="8" applyNumberFormat="1" applyFont="1" applyFill="1" applyBorder="1" applyAlignment="1">
      <alignment horizontal="right" vertical="top"/>
    </xf>
    <xf numFmtId="173" fontId="24" fillId="4" borderId="16" xfId="3" applyNumberFormat="1" applyFont="1" applyFill="1" applyBorder="1" applyAlignment="1">
      <alignment horizontal="right" vertical="top"/>
    </xf>
    <xf numFmtId="179" fontId="25" fillId="0" borderId="16" xfId="8" applyNumberFormat="1" applyFont="1" applyFill="1" applyBorder="1" applyAlignment="1">
      <alignment horizontal="right" vertical="top"/>
    </xf>
    <xf numFmtId="173" fontId="25" fillId="0" borderId="16" xfId="3" applyNumberFormat="1" applyFont="1" applyFill="1" applyBorder="1" applyAlignment="1">
      <alignment horizontal="right" vertical="top"/>
    </xf>
    <xf numFmtId="0" fontId="26" fillId="0" borderId="0" xfId="8" applyFont="1" applyFill="1"/>
    <xf numFmtId="175" fontId="27" fillId="6" borderId="16" xfId="8" applyNumberFormat="1" applyFont="1" applyFill="1" applyBorder="1" applyAlignment="1">
      <alignment horizontal="right" vertical="top"/>
    </xf>
    <xf numFmtId="176" fontId="27" fillId="6" borderId="16" xfId="8" applyNumberFormat="1" applyFont="1" applyFill="1" applyBorder="1" applyAlignment="1">
      <alignment horizontal="right" vertical="top"/>
    </xf>
    <xf numFmtId="177" fontId="24" fillId="5" borderId="16" xfId="8" applyNumberFormat="1" applyFont="1" applyFill="1" applyBorder="1" applyAlignment="1">
      <alignment horizontal="right" vertical="top"/>
    </xf>
    <xf numFmtId="0" fontId="24" fillId="5" borderId="16" xfId="8" applyFont="1" applyFill="1" applyBorder="1" applyAlignment="1">
      <alignment horizontal="left" vertical="center" wrapText="1"/>
    </xf>
    <xf numFmtId="180" fontId="24" fillId="6" borderId="16" xfId="8" applyNumberFormat="1" applyFont="1" applyFill="1" applyBorder="1" applyAlignment="1">
      <alignment horizontal="right" vertical="top"/>
    </xf>
    <xf numFmtId="180" fontId="24" fillId="4" borderId="16" xfId="8" applyNumberFormat="1" applyFont="1" applyFill="1" applyBorder="1" applyAlignment="1">
      <alignment horizontal="right" vertical="top"/>
    </xf>
    <xf numFmtId="178" fontId="24" fillId="4" borderId="16" xfId="8" applyNumberFormat="1" applyFont="1" applyFill="1" applyBorder="1" applyAlignment="1">
      <alignment horizontal="right" vertical="top"/>
    </xf>
    <xf numFmtId="175" fontId="27" fillId="0" borderId="16" xfId="8" applyNumberFormat="1" applyFont="1" applyFill="1" applyBorder="1" applyAlignment="1">
      <alignment horizontal="right" vertical="top"/>
    </xf>
    <xf numFmtId="176" fontId="27" fillId="0" borderId="16" xfId="8" applyNumberFormat="1" applyFont="1" applyFill="1" applyBorder="1" applyAlignment="1">
      <alignment horizontal="right" vertical="top"/>
    </xf>
    <xf numFmtId="180" fontId="27" fillId="0" borderId="16" xfId="8" applyNumberFormat="1" applyFont="1" applyFill="1" applyBorder="1" applyAlignment="1">
      <alignment horizontal="right" vertical="top"/>
    </xf>
    <xf numFmtId="178" fontId="27" fillId="0" borderId="16" xfId="8" applyNumberFormat="1" applyFont="1" applyFill="1" applyBorder="1" applyAlignment="1">
      <alignment horizontal="right" vertical="top"/>
    </xf>
    <xf numFmtId="180" fontId="27" fillId="6" borderId="16" xfId="8" applyNumberFormat="1" applyFont="1" applyFill="1" applyBorder="1" applyAlignment="1">
      <alignment horizontal="right" vertical="top"/>
    </xf>
    <xf numFmtId="178" fontId="27" fillId="6" borderId="16" xfId="8" applyNumberFormat="1" applyFont="1" applyFill="1" applyBorder="1" applyAlignment="1">
      <alignment horizontal="right" vertical="top"/>
    </xf>
    <xf numFmtId="181" fontId="24" fillId="6" borderId="16" xfId="8" applyNumberFormat="1" applyFont="1" applyFill="1" applyBorder="1" applyAlignment="1">
      <alignment horizontal="right" vertical="top"/>
    </xf>
    <xf numFmtId="181" fontId="24" fillId="4" borderId="16" xfId="8" applyNumberFormat="1" applyFont="1" applyFill="1" applyBorder="1" applyAlignment="1">
      <alignment horizontal="right" vertical="top"/>
    </xf>
    <xf numFmtId="179" fontId="24" fillId="6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2961192</c:v>
                </c:pt>
                <c:pt idx="1">
                  <c:v>3036173</c:v>
                </c:pt>
                <c:pt idx="2">
                  <c:v>3655738</c:v>
                </c:pt>
                <c:pt idx="3">
                  <c:v>3436412</c:v>
                </c:pt>
                <c:pt idx="4">
                  <c:v>3971377</c:v>
                </c:pt>
                <c:pt idx="5">
                  <c:v>4201212</c:v>
                </c:pt>
                <c:pt idx="6">
                  <c:v>3936760</c:v>
                </c:pt>
                <c:pt idx="7">
                  <c:v>3940193</c:v>
                </c:pt>
                <c:pt idx="8">
                  <c:v>4121392</c:v>
                </c:pt>
                <c:pt idx="9">
                  <c:v>4136009</c:v>
                </c:pt>
                <c:pt idx="10">
                  <c:v>3725909</c:v>
                </c:pt>
                <c:pt idx="11">
                  <c:v>3155085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360104"/>
        <c:axId val="213359712"/>
      </c:lineChart>
      <c:catAx>
        <c:axId val="21336010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3359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3359712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336010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53345</c:v>
                </c:pt>
                <c:pt idx="1">
                  <c:v>50989</c:v>
                </c:pt>
                <c:pt idx="2">
                  <c:v>59906</c:v>
                </c:pt>
                <c:pt idx="3">
                  <c:v>53694</c:v>
                </c:pt>
                <c:pt idx="4">
                  <c:v>62597</c:v>
                </c:pt>
                <c:pt idx="5">
                  <c:v>59609</c:v>
                </c:pt>
                <c:pt idx="6">
                  <c:v>52908</c:v>
                </c:pt>
                <c:pt idx="7">
                  <c:v>60604</c:v>
                </c:pt>
                <c:pt idx="8">
                  <c:v>63846</c:v>
                </c:pt>
                <c:pt idx="9">
                  <c:v>62963</c:v>
                </c:pt>
                <c:pt idx="10">
                  <c:v>60793</c:v>
                </c:pt>
                <c:pt idx="11">
                  <c:v>52704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General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362456"/>
        <c:axId val="213362848"/>
      </c:lineChart>
      <c:catAx>
        <c:axId val="213362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3362848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13362848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3362456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2961192</c:v>
                </c:pt>
                <c:pt idx="1">
                  <c:v>3036173</c:v>
                </c:pt>
                <c:pt idx="2">
                  <c:v>3655738</c:v>
                </c:pt>
                <c:pt idx="3">
                  <c:v>3436412</c:v>
                </c:pt>
                <c:pt idx="4">
                  <c:v>3971377</c:v>
                </c:pt>
                <c:pt idx="5">
                  <c:v>4201212</c:v>
                </c:pt>
                <c:pt idx="6">
                  <c:v>3936760</c:v>
                </c:pt>
                <c:pt idx="7">
                  <c:v>3940193</c:v>
                </c:pt>
                <c:pt idx="8">
                  <c:v>4121392</c:v>
                </c:pt>
                <c:pt idx="9">
                  <c:v>4136009</c:v>
                </c:pt>
                <c:pt idx="10">
                  <c:v>3725909</c:v>
                </c:pt>
                <c:pt idx="11">
                  <c:v>3155085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0554704"/>
        <c:axId val="370555096"/>
      </c:lineChart>
      <c:catAx>
        <c:axId val="37055470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70555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055509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7055470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53345</c:v>
                </c:pt>
                <c:pt idx="1">
                  <c:v>50989</c:v>
                </c:pt>
                <c:pt idx="2">
                  <c:v>59906</c:v>
                </c:pt>
                <c:pt idx="3">
                  <c:v>53694</c:v>
                </c:pt>
                <c:pt idx="4">
                  <c:v>62597</c:v>
                </c:pt>
                <c:pt idx="5">
                  <c:v>59609</c:v>
                </c:pt>
                <c:pt idx="6">
                  <c:v>52908</c:v>
                </c:pt>
                <c:pt idx="7">
                  <c:v>60604</c:v>
                </c:pt>
                <c:pt idx="8">
                  <c:v>63846</c:v>
                </c:pt>
                <c:pt idx="9">
                  <c:v>62963</c:v>
                </c:pt>
                <c:pt idx="10">
                  <c:v>60793</c:v>
                </c:pt>
                <c:pt idx="11">
                  <c:v>52704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0555880"/>
        <c:axId val="370556272"/>
      </c:lineChart>
      <c:catAx>
        <c:axId val="370555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70556272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370556272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7055588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58</xdr:row>
      <xdr:rowOff>0</xdr:rowOff>
    </xdr:from>
    <xdr:to>
      <xdr:col>8</xdr:col>
      <xdr:colOff>0</xdr:colOff>
      <xdr:row>61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2</xdr:col>
      <xdr:colOff>819150</xdr:colOff>
      <xdr:row>57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46</xdr:row>
      <xdr:rowOff>9525</xdr:rowOff>
    </xdr:from>
    <xdr:to>
      <xdr:col>8</xdr:col>
      <xdr:colOff>9525</xdr:colOff>
      <xdr:row>57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58</xdr:row>
      <xdr:rowOff>0</xdr:rowOff>
    </xdr:from>
    <xdr:to>
      <xdr:col>8</xdr:col>
      <xdr:colOff>0</xdr:colOff>
      <xdr:row>61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2</xdr:col>
      <xdr:colOff>819150</xdr:colOff>
      <xdr:row>57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46</xdr:row>
      <xdr:rowOff>9525</xdr:rowOff>
    </xdr:from>
    <xdr:to>
      <xdr:col>8</xdr:col>
      <xdr:colOff>9525</xdr:colOff>
      <xdr:row>57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scoverer%20Rapporter/201510_M&#229;nedsstatistikk_PAX_INF_re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showGridLines="0" tabSelected="1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2" customWidth="1"/>
    <col min="5" max="5" width="2.28515625" style="2" customWidth="1"/>
    <col min="6" max="7" width="13.85546875" style="2" customWidth="1"/>
    <col min="8" max="8" width="8.7109375" style="32" customWidth="1"/>
    <col min="9" max="12" width="10.85546875" style="2" customWidth="1"/>
    <col min="13" max="13" width="13.42578125" style="33" bestFit="1" customWidth="1"/>
    <col min="14" max="14" width="11.28515625" style="43" customWidth="1"/>
    <col min="15" max="15" width="10.28515625" style="43" customWidth="1"/>
    <col min="16" max="17" width="10.85546875" style="33" customWidth="1"/>
    <col min="18" max="16384" width="10.85546875" style="2"/>
  </cols>
  <sheetData>
    <row r="1" spans="1:17" ht="73.5" customHeight="1" x14ac:dyDescent="0.25">
      <c r="A1" s="57" t="s">
        <v>32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102" t="s">
        <v>300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81" t="s">
        <v>57</v>
      </c>
      <c r="C3" s="4"/>
      <c r="D3" s="5"/>
      <c r="E3" s="6"/>
      <c r="F3" s="80" t="s">
        <v>37</v>
      </c>
      <c r="G3" s="4"/>
      <c r="H3" s="5"/>
      <c r="M3" s="33"/>
      <c r="N3" s="43"/>
      <c r="O3" s="43"/>
      <c r="P3" s="33"/>
      <c r="Q3" s="33"/>
    </row>
    <row r="4" spans="1:17" ht="15" customHeight="1" x14ac:dyDescent="0.3">
      <c r="A4" s="2"/>
      <c r="B4" s="94">
        <v>2015</v>
      </c>
      <c r="C4" s="95">
        <v>2014</v>
      </c>
      <c r="D4" s="96" t="s">
        <v>13</v>
      </c>
      <c r="E4" s="8"/>
      <c r="F4" s="94">
        <v>2015</v>
      </c>
      <c r="G4" s="95">
        <v>2014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4" t="s">
        <v>53</v>
      </c>
      <c r="B6" s="10"/>
      <c r="C6" s="10"/>
      <c r="D6" s="11"/>
      <c r="H6" s="11"/>
      <c r="M6" s="33"/>
      <c r="N6" s="43"/>
      <c r="O6" s="43"/>
      <c r="P6" s="33"/>
      <c r="Q6" s="33"/>
    </row>
    <row r="7" spans="1:17" ht="15" customHeight="1" x14ac:dyDescent="0.25">
      <c r="A7" s="97" t="s">
        <v>15</v>
      </c>
      <c r="B7" s="72">
        <v>2750083</v>
      </c>
      <c r="C7" s="73">
        <v>2807313</v>
      </c>
      <c r="D7" s="55">
        <f>(B7-C7)/C7</f>
        <v>-2.0386041741693926E-2</v>
      </c>
      <c r="E7" s="54"/>
      <c r="F7" s="72">
        <v>24833628</v>
      </c>
      <c r="G7" s="73">
        <v>25187628</v>
      </c>
      <c r="H7" s="55">
        <f>(F7-G7)/G7</f>
        <v>-1.4054519147257534E-2</v>
      </c>
      <c r="I7" s="44"/>
      <c r="J7" s="45"/>
    </row>
    <row r="8" spans="1:17" ht="15" customHeight="1" x14ac:dyDescent="0.25">
      <c r="A8" s="98" t="s">
        <v>16</v>
      </c>
      <c r="B8" s="16">
        <f>SUM(B9:B10)</f>
        <v>1748552</v>
      </c>
      <c r="C8" s="17">
        <f>SUM(C9:C10)</f>
        <v>1696330</v>
      </c>
      <c r="D8" s="36">
        <f>(B8-C8)/C8</f>
        <v>3.078528352384265E-2</v>
      </c>
      <c r="E8" s="54"/>
      <c r="F8" s="16">
        <f>SUM(F9:F10)</f>
        <v>17232463</v>
      </c>
      <c r="G8" s="17">
        <f>SUM(G9:G10)</f>
        <v>16981701</v>
      </c>
      <c r="H8" s="36">
        <f>(F8-G8)/G8</f>
        <v>1.4766600825205908E-2</v>
      </c>
      <c r="I8" s="44"/>
      <c r="J8" s="45"/>
    </row>
    <row r="9" spans="1:17" ht="15" customHeight="1" x14ac:dyDescent="0.25">
      <c r="A9" s="99" t="s">
        <v>17</v>
      </c>
      <c r="B9" s="74">
        <v>1615560</v>
      </c>
      <c r="C9" s="75">
        <v>1559573</v>
      </c>
      <c r="D9" s="18">
        <f>(B9-C9)/C9</f>
        <v>3.589892874523988E-2</v>
      </c>
      <c r="E9" s="54"/>
      <c r="F9" s="74">
        <v>15469650</v>
      </c>
      <c r="G9" s="75">
        <v>14963140</v>
      </c>
      <c r="H9" s="18">
        <f>(F9-G9)/G9</f>
        <v>3.3850515333011651E-2</v>
      </c>
      <c r="J9" s="45"/>
    </row>
    <row r="10" spans="1:17" ht="15" customHeight="1" x14ac:dyDescent="0.25">
      <c r="A10" s="99" t="s">
        <v>18</v>
      </c>
      <c r="B10" s="74">
        <v>132992</v>
      </c>
      <c r="C10" s="75">
        <v>136757</v>
      </c>
      <c r="D10" s="18">
        <f>(B10-C10)/C10</f>
        <v>-2.7530583443626286E-2</v>
      </c>
      <c r="E10" s="54"/>
      <c r="F10" s="74">
        <v>1762813</v>
      </c>
      <c r="G10" s="75">
        <v>2018561</v>
      </c>
      <c r="H10" s="18">
        <f>(F10-G10)/G10</f>
        <v>-0.1266981775631254</v>
      </c>
      <c r="J10" s="45"/>
    </row>
    <row r="11" spans="1:17" ht="15" customHeight="1" x14ac:dyDescent="0.25">
      <c r="A11" s="99"/>
      <c r="B11" s="40"/>
      <c r="C11" s="39"/>
      <c r="D11" s="18"/>
      <c r="E11" s="54"/>
      <c r="F11" s="40"/>
      <c r="G11" s="39"/>
      <c r="H11" s="18"/>
      <c r="J11" s="45"/>
    </row>
    <row r="12" spans="1:17" ht="15" customHeight="1" x14ac:dyDescent="0.25">
      <c r="A12" s="98" t="s">
        <v>21</v>
      </c>
      <c r="B12" s="76">
        <v>50856</v>
      </c>
      <c r="C12" s="77">
        <v>59335</v>
      </c>
      <c r="D12" s="48">
        <f>(B12-C12)/C12</f>
        <v>-0.1429004803235864</v>
      </c>
      <c r="E12" s="54"/>
      <c r="F12" s="76">
        <v>518813</v>
      </c>
      <c r="G12" s="77">
        <v>583174</v>
      </c>
      <c r="H12" s="48">
        <f>(F12-G12)/G12</f>
        <v>-0.11036328780089648</v>
      </c>
      <c r="J12" s="45"/>
    </row>
    <row r="13" spans="1:17" ht="15" customHeight="1" x14ac:dyDescent="0.25">
      <c r="A13" s="98" t="s">
        <v>19</v>
      </c>
      <c r="B13" s="16">
        <f>B7+B8+B12</f>
        <v>4549491</v>
      </c>
      <c r="C13" s="17">
        <f>C7+C8+C12</f>
        <v>4562978</v>
      </c>
      <c r="D13" s="36">
        <f>(B13-C13)/C13</f>
        <v>-2.9557451296061475E-3</v>
      </c>
      <c r="E13" s="54"/>
      <c r="F13" s="16">
        <f>F7+F8+F12</f>
        <v>42584904</v>
      </c>
      <c r="G13" s="17">
        <f>G7+G8+G12</f>
        <v>42752503</v>
      </c>
      <c r="H13" s="36">
        <f>(F13-G13)/G13</f>
        <v>-3.9202149170073156E-3</v>
      </c>
      <c r="J13" s="45"/>
    </row>
    <row r="14" spans="1:17" ht="15" customHeight="1" x14ac:dyDescent="0.25">
      <c r="A14" s="100"/>
      <c r="B14" s="41"/>
      <c r="C14" s="42"/>
      <c r="D14" s="21"/>
      <c r="E14" s="54"/>
      <c r="F14" s="41"/>
      <c r="G14" s="42"/>
      <c r="H14" s="21"/>
      <c r="J14" s="45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4" t="s">
        <v>24</v>
      </c>
      <c r="B16" s="25"/>
      <c r="C16" s="26"/>
      <c r="D16" s="27"/>
      <c r="E16" s="28"/>
      <c r="F16" s="25"/>
      <c r="G16" s="26"/>
      <c r="H16" s="27"/>
      <c r="M16" s="33"/>
      <c r="N16" s="43"/>
      <c r="O16" s="43"/>
      <c r="P16" s="33"/>
      <c r="Q16" s="33"/>
    </row>
    <row r="17" spans="1:10" ht="15" customHeight="1" x14ac:dyDescent="0.25">
      <c r="A17" s="97" t="s">
        <v>15</v>
      </c>
      <c r="B17" s="14">
        <f>SUM(B18:B20)</f>
        <v>45424</v>
      </c>
      <c r="C17" s="15">
        <f>SUM(C18:C20)</f>
        <v>46286</v>
      </c>
      <c r="D17" s="55">
        <f>(B17-C17)/C17</f>
        <v>-1.8623341831223265E-2</v>
      </c>
      <c r="E17" s="19"/>
      <c r="F17" s="14">
        <f>SUM(F18:F20)</f>
        <v>413578</v>
      </c>
      <c r="G17" s="15">
        <f>SUM(G18:G20)</f>
        <v>423137</v>
      </c>
      <c r="H17" s="55">
        <f>(F17-G17)/G17</f>
        <v>-2.259079210752073E-2</v>
      </c>
      <c r="J17" s="47"/>
    </row>
    <row r="18" spans="1:10" ht="15" customHeight="1" x14ac:dyDescent="0.25">
      <c r="A18" s="99" t="s">
        <v>17</v>
      </c>
      <c r="B18" s="74">
        <v>43503</v>
      </c>
      <c r="C18" s="75">
        <v>44223</v>
      </c>
      <c r="D18" s="18">
        <f t="shared" ref="D18:D31" si="0">(B18-C18)/C18</f>
        <v>-1.628112068380707E-2</v>
      </c>
      <c r="E18" s="19"/>
      <c r="F18" s="74">
        <v>395366</v>
      </c>
      <c r="G18" s="75">
        <v>403427</v>
      </c>
      <c r="H18" s="18">
        <f t="shared" ref="H18:H31" si="1">(F18-G18)/G18</f>
        <v>-1.9981310125499779E-2</v>
      </c>
      <c r="J18" s="45"/>
    </row>
    <row r="19" spans="1:10" ht="15" customHeight="1" x14ac:dyDescent="0.25">
      <c r="A19" s="99" t="s">
        <v>18</v>
      </c>
      <c r="B19" s="74">
        <v>526</v>
      </c>
      <c r="C19" s="75">
        <v>615</v>
      </c>
      <c r="D19" s="18">
        <f t="shared" si="0"/>
        <v>-0.14471544715447154</v>
      </c>
      <c r="E19" s="19"/>
      <c r="F19" s="74">
        <v>5022</v>
      </c>
      <c r="G19" s="75">
        <v>6473</v>
      </c>
      <c r="H19" s="18">
        <f t="shared" si="1"/>
        <v>-0.22416190329059169</v>
      </c>
      <c r="J19" s="45"/>
    </row>
    <row r="20" spans="1:10" ht="15" customHeight="1" x14ac:dyDescent="0.25">
      <c r="A20" s="99" t="s">
        <v>20</v>
      </c>
      <c r="B20" s="74">
        <v>1395</v>
      </c>
      <c r="C20" s="75">
        <v>1448</v>
      </c>
      <c r="D20" s="18">
        <f t="shared" si="0"/>
        <v>-3.6602209944751378E-2</v>
      </c>
      <c r="E20" s="19"/>
      <c r="F20" s="74">
        <v>13190</v>
      </c>
      <c r="G20" s="75">
        <v>13237</v>
      </c>
      <c r="H20" s="18">
        <f t="shared" si="1"/>
        <v>-3.5506534713303619E-3</v>
      </c>
      <c r="J20" s="45"/>
    </row>
    <row r="21" spans="1:10" ht="15" customHeight="1" x14ac:dyDescent="0.25">
      <c r="A21" s="99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98" t="s">
        <v>16</v>
      </c>
      <c r="B22" s="16">
        <f>SUM(B23:B25)</f>
        <v>16330</v>
      </c>
      <c r="C22" s="17">
        <f>SUM(C23:C25)</f>
        <v>17170</v>
      </c>
      <c r="D22" s="36">
        <f t="shared" si="0"/>
        <v>-4.8922539312754802E-2</v>
      </c>
      <c r="E22" s="19"/>
      <c r="F22" s="16">
        <f>SUM(F23:F25)</f>
        <v>157969</v>
      </c>
      <c r="G22" s="17">
        <f>SUM(G23:G25)</f>
        <v>166701</v>
      </c>
      <c r="H22" s="36">
        <f t="shared" si="1"/>
        <v>-5.2381209470849004E-2</v>
      </c>
      <c r="J22" s="45"/>
    </row>
    <row r="23" spans="1:10" ht="15" customHeight="1" x14ac:dyDescent="0.25">
      <c r="A23" s="99" t="s">
        <v>17</v>
      </c>
      <c r="B23" s="74">
        <v>14816</v>
      </c>
      <c r="C23" s="75">
        <v>15519</v>
      </c>
      <c r="D23" s="18">
        <f t="shared" si="0"/>
        <v>-4.5299310522585221E-2</v>
      </c>
      <c r="E23" s="19"/>
      <c r="F23" s="74">
        <v>140443</v>
      </c>
      <c r="G23" s="75">
        <v>146777</v>
      </c>
      <c r="H23" s="18">
        <f t="shared" si="1"/>
        <v>-4.3153900134217216E-2</v>
      </c>
      <c r="J23" s="45"/>
    </row>
    <row r="24" spans="1:10" ht="15" customHeight="1" x14ac:dyDescent="0.25">
      <c r="A24" s="99" t="s">
        <v>18</v>
      </c>
      <c r="B24" s="74">
        <v>1060</v>
      </c>
      <c r="C24" s="75">
        <v>1203</v>
      </c>
      <c r="D24" s="18">
        <f t="shared" si="0"/>
        <v>-0.11886949293433084</v>
      </c>
      <c r="E24" s="19"/>
      <c r="F24" s="74">
        <v>13177</v>
      </c>
      <c r="G24" s="75">
        <v>15624</v>
      </c>
      <c r="H24" s="18">
        <f t="shared" si="1"/>
        <v>-0.15661802355350743</v>
      </c>
      <c r="J24" s="45"/>
    </row>
    <row r="25" spans="1:10" ht="15" customHeight="1" x14ac:dyDescent="0.25">
      <c r="A25" s="99" t="s">
        <v>20</v>
      </c>
      <c r="B25" s="74">
        <v>454</v>
      </c>
      <c r="C25" s="75">
        <v>448</v>
      </c>
      <c r="D25" s="18">
        <f t="shared" si="0"/>
        <v>1.3392857142857142E-2</v>
      </c>
      <c r="E25" s="19"/>
      <c r="F25" s="74">
        <v>4349</v>
      </c>
      <c r="G25" s="75">
        <v>4300</v>
      </c>
      <c r="H25" s="18">
        <f t="shared" si="1"/>
        <v>1.1395348837209301E-2</v>
      </c>
      <c r="J25" s="45"/>
    </row>
    <row r="26" spans="1:10" ht="15" customHeight="1" x14ac:dyDescent="0.25">
      <c r="A26" s="99"/>
      <c r="B26" s="40"/>
      <c r="C26" s="39"/>
      <c r="D26" s="18"/>
      <c r="E26" s="19"/>
      <c r="F26" s="40"/>
      <c r="G26" s="39"/>
      <c r="H26" s="18"/>
      <c r="J26" s="45"/>
    </row>
    <row r="27" spans="1:10" ht="15" customHeight="1" x14ac:dyDescent="0.25">
      <c r="A27" s="98" t="s">
        <v>21</v>
      </c>
      <c r="B27" s="76">
        <v>3748</v>
      </c>
      <c r="C27" s="77">
        <v>4267</v>
      </c>
      <c r="D27" s="36">
        <f t="shared" si="0"/>
        <v>-0.12163112256854933</v>
      </c>
      <c r="E27" s="19"/>
      <c r="F27" s="78">
        <v>39198</v>
      </c>
      <c r="G27" s="79">
        <v>43125</v>
      </c>
      <c r="H27" s="36">
        <f>(F27-G27)/G27</f>
        <v>-9.1060869565217389E-2</v>
      </c>
      <c r="J27" s="45"/>
    </row>
    <row r="28" spans="1:10" ht="15" customHeight="1" x14ac:dyDescent="0.25">
      <c r="A28" s="98" t="s">
        <v>19</v>
      </c>
      <c r="B28" s="16">
        <f>B22+B17+B27</f>
        <v>65502</v>
      </c>
      <c r="C28" s="17">
        <f>C22+C17+C27</f>
        <v>67723</v>
      </c>
      <c r="D28" s="36">
        <f t="shared" si="0"/>
        <v>-3.2795357559470197E-2</v>
      </c>
      <c r="E28" s="19"/>
      <c r="F28" s="16">
        <f>F22+F17+F27</f>
        <v>610745</v>
      </c>
      <c r="G28" s="17">
        <f>G22+G17+G27</f>
        <v>632963</v>
      </c>
      <c r="H28" s="36">
        <f>(F28-G28)/G28</f>
        <v>-3.5101577817344777E-2</v>
      </c>
      <c r="J28" s="45"/>
    </row>
    <row r="29" spans="1:10" ht="15" customHeight="1" x14ac:dyDescent="0.25">
      <c r="A29" s="98" t="s">
        <v>31</v>
      </c>
      <c r="B29" s="76">
        <v>9076</v>
      </c>
      <c r="C29" s="77">
        <v>8149</v>
      </c>
      <c r="D29" s="18">
        <f>(B29-C29)/C29</f>
        <v>0.11375628911522886</v>
      </c>
      <c r="E29" s="19"/>
      <c r="F29" s="76">
        <v>92255</v>
      </c>
      <c r="G29" s="77">
        <v>90588</v>
      </c>
      <c r="H29" s="18">
        <f>(F29-G29)/G29</f>
        <v>1.840199584933987E-2</v>
      </c>
    </row>
    <row r="30" spans="1:10" ht="15" customHeight="1" x14ac:dyDescent="0.25">
      <c r="A30" s="99"/>
      <c r="B30" s="39"/>
      <c r="C30" s="39"/>
      <c r="D30" s="18"/>
      <c r="E30" s="19"/>
      <c r="F30" s="40"/>
      <c r="G30" s="39"/>
      <c r="H30" s="18"/>
      <c r="J30" s="45"/>
    </row>
    <row r="31" spans="1:10" ht="15" customHeight="1" x14ac:dyDescent="0.25">
      <c r="A31" s="98" t="s">
        <v>26</v>
      </c>
      <c r="B31" s="16">
        <f>SUM(B28:B29)</f>
        <v>74578</v>
      </c>
      <c r="C31" s="17">
        <f>SUM(C28:C29)</f>
        <v>75872</v>
      </c>
      <c r="D31" s="36">
        <f t="shared" si="0"/>
        <v>-1.7055040067482076E-2</v>
      </c>
      <c r="E31" s="19"/>
      <c r="F31" s="16">
        <f>SUM(F28:F29)</f>
        <v>703000</v>
      </c>
      <c r="G31" s="17">
        <f>SUM(G28:G29)</f>
        <v>723551</v>
      </c>
      <c r="H31" s="36">
        <f t="shared" si="1"/>
        <v>-2.8402973667371063E-2</v>
      </c>
      <c r="J31" s="45"/>
    </row>
    <row r="32" spans="1:10" ht="15" customHeight="1" x14ac:dyDescent="0.25">
      <c r="A32" s="98"/>
      <c r="B32" s="16"/>
      <c r="C32" s="17"/>
      <c r="D32" s="18"/>
      <c r="E32" s="19"/>
      <c r="F32" s="16"/>
      <c r="G32" s="17"/>
      <c r="H32" s="18"/>
    </row>
    <row r="33" spans="1:17" ht="15" customHeight="1" x14ac:dyDescent="0.25">
      <c r="A33" s="103"/>
      <c r="B33" s="104"/>
      <c r="C33" s="105"/>
      <c r="D33" s="106"/>
      <c r="E33" s="107"/>
      <c r="F33" s="104"/>
      <c r="G33" s="105"/>
      <c r="H33" s="106"/>
    </row>
    <row r="34" spans="1:17" ht="15" customHeight="1" x14ac:dyDescent="0.25">
      <c r="A34" s="2"/>
      <c r="B34" s="12"/>
      <c r="C34" s="12"/>
      <c r="D34" s="30"/>
      <c r="E34" s="12"/>
      <c r="F34" s="12"/>
      <c r="G34" s="12"/>
      <c r="H34" s="30"/>
    </row>
    <row r="35" spans="1:17" ht="15" customHeight="1" x14ac:dyDescent="0.3">
      <c r="A35" s="34" t="s">
        <v>25</v>
      </c>
      <c r="B35" s="25"/>
      <c r="C35" s="2"/>
      <c r="D35" s="30"/>
      <c r="E35" s="28"/>
      <c r="F35" s="25"/>
      <c r="H35" s="30"/>
      <c r="L35" s="46"/>
    </row>
    <row r="36" spans="1:17" s="7" customFormat="1" ht="15" customHeight="1" x14ac:dyDescent="0.25">
      <c r="A36" s="49" t="s">
        <v>34</v>
      </c>
      <c r="B36" s="29"/>
      <c r="C36" s="29"/>
      <c r="D36" s="30"/>
      <c r="E36" s="12"/>
      <c r="F36" s="29"/>
      <c r="G36" s="29"/>
      <c r="H36" s="30"/>
      <c r="M36" s="33"/>
      <c r="N36" s="43"/>
      <c r="O36" s="43"/>
      <c r="P36" s="33"/>
      <c r="Q36" s="33"/>
    </row>
    <row r="37" spans="1:17" ht="15" customHeight="1" x14ac:dyDescent="0.3">
      <c r="A37" s="97" t="s">
        <v>28</v>
      </c>
      <c r="B37" s="15">
        <f>SUM(B38:B39)</f>
        <v>5161</v>
      </c>
      <c r="C37" s="15">
        <f>SUM(C38:C39)</f>
        <v>5529</v>
      </c>
      <c r="D37" s="69">
        <f>(B37-C37)/C37</f>
        <v>-6.6558147947187563E-2</v>
      </c>
      <c r="E37" s="12"/>
      <c r="F37" s="70">
        <f>SUM(F38:F39)</f>
        <v>45968</v>
      </c>
      <c r="G37" s="15">
        <f>SUM(G38:G39)</f>
        <v>49531</v>
      </c>
      <c r="H37" s="69">
        <f>(F37-G37)/G37</f>
        <v>-7.193474793563627E-2</v>
      </c>
      <c r="I37" s="2" t="s">
        <v>27</v>
      </c>
      <c r="J37" s="46"/>
    </row>
    <row r="38" spans="1:17" ht="15" customHeight="1" x14ac:dyDescent="0.25">
      <c r="A38" s="99" t="s">
        <v>23</v>
      </c>
      <c r="B38" s="75">
        <v>1775</v>
      </c>
      <c r="C38" s="75">
        <v>1643</v>
      </c>
      <c r="D38" s="93">
        <f>(B38-C38)/C38</f>
        <v>8.0340839926962879E-2</v>
      </c>
      <c r="E38" s="12"/>
      <c r="F38" s="74">
        <v>16760</v>
      </c>
      <c r="G38" s="75">
        <v>15749</v>
      </c>
      <c r="H38" s="93">
        <f>(F38-G38)/G38</f>
        <v>6.419455203504984E-2</v>
      </c>
      <c r="I38" s="2" t="s">
        <v>27</v>
      </c>
    </row>
    <row r="39" spans="1:17" ht="15" customHeight="1" x14ac:dyDescent="0.25">
      <c r="A39" s="99" t="s">
        <v>22</v>
      </c>
      <c r="B39" s="75">
        <v>3386</v>
      </c>
      <c r="C39" s="75">
        <v>3886</v>
      </c>
      <c r="D39" s="93">
        <f>(B39-C39)/C39</f>
        <v>-0.12866700977869275</v>
      </c>
      <c r="E39" s="19"/>
      <c r="F39" s="74">
        <v>29208</v>
      </c>
      <c r="G39" s="75">
        <v>33782</v>
      </c>
      <c r="H39" s="93">
        <f>(F39-G39)/G39</f>
        <v>-0.1353975489905867</v>
      </c>
      <c r="I39" s="2" t="s">
        <v>27</v>
      </c>
    </row>
    <row r="40" spans="1:17" ht="15" customHeight="1" x14ac:dyDescent="0.25">
      <c r="A40" s="99"/>
      <c r="B40" s="20"/>
      <c r="C40" s="20"/>
      <c r="D40" s="31"/>
      <c r="E40" s="19"/>
      <c r="F40" s="52"/>
      <c r="G40" s="20"/>
      <c r="H40" s="31"/>
    </row>
    <row r="41" spans="1:17" ht="15" customHeight="1" x14ac:dyDescent="0.25">
      <c r="A41" s="98" t="s">
        <v>29</v>
      </c>
      <c r="B41" s="17">
        <f>SUM(B42:B43)</f>
        <v>9616</v>
      </c>
      <c r="C41" s="17">
        <f>SUM(C42:C43)</f>
        <v>8742</v>
      </c>
      <c r="D41" s="37">
        <f>(B41-C41)/C41</f>
        <v>9.9977121940059477E-2</v>
      </c>
      <c r="E41" s="19"/>
      <c r="F41" s="52">
        <f>SUM(F42:F43)</f>
        <v>88532</v>
      </c>
      <c r="G41" s="51">
        <f>SUM(G42:G43)</f>
        <v>85520</v>
      </c>
      <c r="H41" s="37">
        <f>(F41-G41)/G41</f>
        <v>3.521983161833489E-2</v>
      </c>
      <c r="I41" s="2" t="s">
        <v>27</v>
      </c>
    </row>
    <row r="42" spans="1:17" ht="15" customHeight="1" x14ac:dyDescent="0.25">
      <c r="A42" s="99" t="s">
        <v>23</v>
      </c>
      <c r="B42" s="75">
        <v>4280</v>
      </c>
      <c r="C42" s="75">
        <v>3652</v>
      </c>
      <c r="D42" s="93">
        <f>(B42-C42)/C42</f>
        <v>0.171960569550931</v>
      </c>
      <c r="E42" s="19"/>
      <c r="F42" s="74">
        <v>43658</v>
      </c>
      <c r="G42" s="75">
        <v>35380</v>
      </c>
      <c r="H42" s="93">
        <f>(F42-G42)/G42</f>
        <v>0.23397399660825324</v>
      </c>
      <c r="I42" s="2" t="s">
        <v>27</v>
      </c>
      <c r="J42" s="46"/>
      <c r="K42" s="46"/>
    </row>
    <row r="43" spans="1:17" ht="15" customHeight="1" x14ac:dyDescent="0.25">
      <c r="A43" s="99" t="s">
        <v>22</v>
      </c>
      <c r="B43" s="75">
        <v>5336</v>
      </c>
      <c r="C43" s="75">
        <v>5090</v>
      </c>
      <c r="D43" s="93">
        <f>(B43-C43)/C43</f>
        <v>4.8330058939096268E-2</v>
      </c>
      <c r="E43" s="19"/>
      <c r="F43" s="74">
        <v>44874</v>
      </c>
      <c r="G43" s="75">
        <v>50140</v>
      </c>
      <c r="H43" s="93">
        <f>(F43-G43)/G43</f>
        <v>-0.10502592740327084</v>
      </c>
      <c r="I43" s="2" t="s">
        <v>27</v>
      </c>
    </row>
    <row r="44" spans="1:17" ht="15" customHeight="1" x14ac:dyDescent="0.25">
      <c r="A44" s="99"/>
      <c r="B44" s="20"/>
      <c r="C44" s="20"/>
      <c r="D44" s="31"/>
      <c r="E44" s="19"/>
      <c r="F44" s="52"/>
      <c r="G44" s="20"/>
      <c r="H44" s="31"/>
    </row>
    <row r="45" spans="1:17" ht="15" customHeight="1" x14ac:dyDescent="0.25">
      <c r="A45" s="101" t="s">
        <v>30</v>
      </c>
      <c r="B45" s="50">
        <f>SUM(B37+B41)</f>
        <v>14777</v>
      </c>
      <c r="C45" s="50">
        <f>SUM(C37+C41)</f>
        <v>14271</v>
      </c>
      <c r="D45" s="38">
        <f>(B45-C45)/C45</f>
        <v>3.5456520215822296E-2</v>
      </c>
      <c r="E45" s="19"/>
      <c r="F45" s="53">
        <f>SUM(F37+F41)</f>
        <v>134500</v>
      </c>
      <c r="G45" s="50">
        <f>SUM(G37+G41)</f>
        <v>135051</v>
      </c>
      <c r="H45" s="38">
        <f>(F45-G45)/G45</f>
        <v>-4.0799401707503095E-3</v>
      </c>
      <c r="I45" s="2" t="s">
        <v>27</v>
      </c>
    </row>
    <row r="46" spans="1:17" ht="15" customHeight="1" x14ac:dyDescent="0.25">
      <c r="A46" s="58"/>
      <c r="B46" s="17"/>
      <c r="C46" s="17"/>
      <c r="D46" s="56"/>
      <c r="E46" s="19"/>
      <c r="F46" s="17"/>
      <c r="G46" s="17"/>
      <c r="H46" s="56"/>
    </row>
    <row r="47" spans="1:17" ht="15" customHeight="1" x14ac:dyDescent="0.25">
      <c r="A47" s="58"/>
      <c r="B47" s="17"/>
      <c r="C47" s="17"/>
      <c r="D47" s="56"/>
      <c r="E47" s="19"/>
      <c r="F47" s="17"/>
      <c r="G47" s="17"/>
      <c r="H47" s="56"/>
    </row>
    <row r="48" spans="1:17" ht="15" customHeight="1" x14ac:dyDescent="0.25">
      <c r="A48" s="58"/>
      <c r="B48" s="17"/>
      <c r="C48" s="17"/>
      <c r="D48" s="56"/>
      <c r="E48" s="19"/>
      <c r="F48" s="17"/>
      <c r="G48" s="17"/>
      <c r="H48" s="56"/>
    </row>
    <row r="49" spans="1:10" ht="15" customHeight="1" x14ac:dyDescent="0.25">
      <c r="A49" s="58"/>
      <c r="B49" s="17"/>
      <c r="C49" s="17"/>
      <c r="D49" s="56"/>
      <c r="E49" s="19"/>
      <c r="F49" s="17"/>
      <c r="G49" s="17"/>
      <c r="H49" s="56"/>
    </row>
    <row r="50" spans="1:10" ht="15" customHeight="1" x14ac:dyDescent="0.25">
      <c r="A50" s="58"/>
      <c r="B50" s="17"/>
      <c r="C50" s="17"/>
      <c r="D50" s="56"/>
      <c r="E50" s="19"/>
      <c r="F50" s="17"/>
      <c r="G50" s="17"/>
      <c r="H50" s="56"/>
    </row>
    <row r="51" spans="1:10" ht="15" customHeight="1" x14ac:dyDescent="0.25">
      <c r="A51" s="58"/>
      <c r="B51" s="17"/>
      <c r="C51" s="17"/>
      <c r="D51" s="56"/>
      <c r="E51" s="19"/>
      <c r="F51" s="17"/>
      <c r="G51" s="17"/>
      <c r="H51" s="56"/>
    </row>
    <row r="52" spans="1:10" ht="15" customHeight="1" x14ac:dyDescent="0.25">
      <c r="A52" s="58"/>
      <c r="B52" s="17"/>
      <c r="C52" s="17"/>
      <c r="D52" s="56"/>
      <c r="E52" s="19"/>
      <c r="F52" s="17"/>
      <c r="G52" s="17"/>
      <c r="H52" s="56"/>
    </row>
    <row r="53" spans="1:10" ht="15" customHeight="1" x14ac:dyDescent="0.25">
      <c r="A53" s="58"/>
      <c r="B53" s="17"/>
      <c r="C53" s="17"/>
      <c r="D53" s="56"/>
      <c r="E53" s="19"/>
      <c r="F53" s="17"/>
      <c r="G53" s="17"/>
      <c r="H53" s="56"/>
    </row>
    <row r="54" spans="1:10" ht="15" customHeight="1" x14ac:dyDescent="0.25">
      <c r="A54" s="58"/>
      <c r="B54" s="17"/>
      <c r="C54" s="17"/>
      <c r="D54" s="56"/>
      <c r="E54" s="19"/>
      <c r="F54" s="17"/>
      <c r="G54" s="17"/>
      <c r="H54" s="56"/>
    </row>
    <row r="55" spans="1:10" ht="15" customHeight="1" x14ac:dyDescent="0.25">
      <c r="A55" s="58"/>
      <c r="B55" s="17"/>
      <c r="C55" s="17"/>
      <c r="D55" s="56"/>
      <c r="E55" s="19"/>
      <c r="F55" s="17"/>
      <c r="G55" s="17"/>
      <c r="H55" s="56"/>
    </row>
    <row r="56" spans="1:10" ht="15" customHeight="1" x14ac:dyDescent="0.25">
      <c r="A56" s="58"/>
      <c r="B56" s="17"/>
      <c r="C56" s="17"/>
      <c r="D56" s="56"/>
      <c r="E56" s="19"/>
      <c r="F56" s="17"/>
      <c r="G56" s="17"/>
      <c r="H56" s="56"/>
    </row>
    <row r="57" spans="1:10" ht="15" customHeight="1" x14ac:dyDescent="0.25">
      <c r="A57" s="58"/>
      <c r="B57" s="17"/>
      <c r="C57" s="17"/>
      <c r="D57" s="56"/>
      <c r="E57" s="19"/>
      <c r="F57" s="17"/>
      <c r="G57" s="17"/>
      <c r="H57" s="56"/>
    </row>
    <row r="58" spans="1:10" ht="15" customHeight="1" x14ac:dyDescent="0.25">
      <c r="A58" s="58"/>
      <c r="B58" s="17"/>
      <c r="C58" s="17"/>
      <c r="D58" s="56"/>
      <c r="E58" s="19"/>
      <c r="F58" s="17"/>
      <c r="G58" s="17"/>
      <c r="H58" s="56"/>
    </row>
    <row r="59" spans="1:10" ht="15" customHeight="1" x14ac:dyDescent="0.25">
      <c r="A59" s="2"/>
      <c r="B59" s="2"/>
      <c r="C59" s="2"/>
      <c r="D59" s="2"/>
      <c r="H59" s="2"/>
      <c r="I59" s="46"/>
      <c r="J59" s="46"/>
    </row>
    <row r="60" spans="1:10" ht="15" customHeight="1" x14ac:dyDescent="0.25">
      <c r="A60" s="2"/>
      <c r="B60" s="2"/>
      <c r="C60" s="2"/>
      <c r="D60" s="2"/>
      <c r="H60" s="2"/>
      <c r="I60" s="46"/>
      <c r="J60" s="46"/>
    </row>
    <row r="61" spans="1:10" ht="15" customHeight="1" x14ac:dyDescent="0.25">
      <c r="A61" s="2"/>
      <c r="I61" s="46"/>
      <c r="J61" s="46"/>
    </row>
    <row r="62" spans="1:10" ht="15" customHeight="1" x14ac:dyDescent="0.25">
      <c r="I62" s="46"/>
      <c r="J62" s="46"/>
    </row>
    <row r="63" spans="1:10" ht="15" customHeight="1" x14ac:dyDescent="0.25">
      <c r="A63" s="28" t="s">
        <v>56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zoomScaleNormal="16528" zoomScaleSheetLayoutView="16384" workbookViewId="0">
      <selection activeCell="A2" sqref="A2"/>
    </sheetView>
  </sheetViews>
  <sheetFormatPr defaultRowHeight="11.25" x14ac:dyDescent="0.2"/>
  <cols>
    <col min="1" max="1" width="28.7109375" style="111" bestFit="1" customWidth="1"/>
    <col min="2" max="2" width="4.7109375" style="111" bestFit="1" customWidth="1"/>
    <col min="3" max="3" width="23.7109375" style="111" bestFit="1" customWidth="1"/>
    <col min="4" max="18" width="12.7109375" style="111" customWidth="1"/>
    <col min="19" max="19" width="8.28515625" style="111" hidden="1" customWidth="1"/>
    <col min="20" max="20" width="8.85546875" style="111" hidden="1" customWidth="1"/>
    <col min="21" max="21" width="6.7109375" style="111" hidden="1" customWidth="1"/>
    <col min="22" max="23" width="9" style="111" hidden="1" customWidth="1"/>
    <col min="24" max="24" width="8.85546875" style="111" hidden="1" customWidth="1"/>
    <col min="25" max="26" width="9" style="111" hidden="1" customWidth="1"/>
    <col min="27" max="27" width="8.85546875" style="111" hidden="1" customWidth="1"/>
    <col min="28" max="28" width="0" style="111" hidden="1" customWidth="1"/>
    <col min="29" max="29" width="8" style="111" hidden="1" customWidth="1"/>
    <col min="30" max="31" width="9" style="111" hidden="1" customWidth="1"/>
    <col min="32" max="32" width="32.42578125" style="111" hidden="1" customWidth="1"/>
    <col min="33" max="33" width="23.28515625" style="111" hidden="1" customWidth="1"/>
    <col min="34" max="34" width="0" style="111" hidden="1" customWidth="1"/>
    <col min="35" max="35" width="5.5703125" style="111" hidden="1" customWidth="1"/>
    <col min="36" max="256" width="9.140625" style="111"/>
    <col min="257" max="257" width="28.7109375" style="111" bestFit="1" customWidth="1"/>
    <col min="258" max="258" width="4.7109375" style="111" bestFit="1" customWidth="1"/>
    <col min="259" max="259" width="23.7109375" style="111" bestFit="1" customWidth="1"/>
    <col min="260" max="274" width="12.7109375" style="111" customWidth="1"/>
    <col min="275" max="291" width="0" style="111" hidden="1" customWidth="1"/>
    <col min="292" max="512" width="9.140625" style="111"/>
    <col min="513" max="513" width="28.7109375" style="111" bestFit="1" customWidth="1"/>
    <col min="514" max="514" width="4.7109375" style="111" bestFit="1" customWidth="1"/>
    <col min="515" max="515" width="23.7109375" style="111" bestFit="1" customWidth="1"/>
    <col min="516" max="530" width="12.7109375" style="111" customWidth="1"/>
    <col min="531" max="547" width="0" style="111" hidden="1" customWidth="1"/>
    <col min="548" max="768" width="9.140625" style="111"/>
    <col min="769" max="769" width="28.7109375" style="111" bestFit="1" customWidth="1"/>
    <col min="770" max="770" width="4.7109375" style="111" bestFit="1" customWidth="1"/>
    <col min="771" max="771" width="23.7109375" style="111" bestFit="1" customWidth="1"/>
    <col min="772" max="786" width="12.7109375" style="111" customWidth="1"/>
    <col min="787" max="803" width="0" style="111" hidden="1" customWidth="1"/>
    <col min="804" max="1024" width="9.140625" style="111"/>
    <col min="1025" max="1025" width="28.7109375" style="111" bestFit="1" customWidth="1"/>
    <col min="1026" max="1026" width="4.7109375" style="111" bestFit="1" customWidth="1"/>
    <col min="1027" max="1027" width="23.7109375" style="111" bestFit="1" customWidth="1"/>
    <col min="1028" max="1042" width="12.7109375" style="111" customWidth="1"/>
    <col min="1043" max="1059" width="0" style="111" hidden="1" customWidth="1"/>
    <col min="1060" max="1280" width="9.140625" style="111"/>
    <col min="1281" max="1281" width="28.7109375" style="111" bestFit="1" customWidth="1"/>
    <col min="1282" max="1282" width="4.7109375" style="111" bestFit="1" customWidth="1"/>
    <col min="1283" max="1283" width="23.7109375" style="111" bestFit="1" customWidth="1"/>
    <col min="1284" max="1298" width="12.7109375" style="111" customWidth="1"/>
    <col min="1299" max="1315" width="0" style="111" hidden="1" customWidth="1"/>
    <col min="1316" max="1536" width="9.140625" style="111"/>
    <col min="1537" max="1537" width="28.7109375" style="111" bestFit="1" customWidth="1"/>
    <col min="1538" max="1538" width="4.7109375" style="111" bestFit="1" customWidth="1"/>
    <col min="1539" max="1539" width="23.7109375" style="111" bestFit="1" customWidth="1"/>
    <col min="1540" max="1554" width="12.7109375" style="111" customWidth="1"/>
    <col min="1555" max="1571" width="0" style="111" hidden="1" customWidth="1"/>
    <col min="1572" max="1792" width="9.140625" style="111"/>
    <col min="1793" max="1793" width="28.7109375" style="111" bestFit="1" customWidth="1"/>
    <col min="1794" max="1794" width="4.7109375" style="111" bestFit="1" customWidth="1"/>
    <col min="1795" max="1795" width="23.7109375" style="111" bestFit="1" customWidth="1"/>
    <col min="1796" max="1810" width="12.7109375" style="111" customWidth="1"/>
    <col min="1811" max="1827" width="0" style="111" hidden="1" customWidth="1"/>
    <col min="1828" max="2048" width="9.140625" style="111"/>
    <col min="2049" max="2049" width="28.7109375" style="111" bestFit="1" customWidth="1"/>
    <col min="2050" max="2050" width="4.7109375" style="111" bestFit="1" customWidth="1"/>
    <col min="2051" max="2051" width="23.7109375" style="111" bestFit="1" customWidth="1"/>
    <col min="2052" max="2066" width="12.7109375" style="111" customWidth="1"/>
    <col min="2067" max="2083" width="0" style="111" hidden="1" customWidth="1"/>
    <col min="2084" max="2304" width="9.140625" style="111"/>
    <col min="2305" max="2305" width="28.7109375" style="111" bestFit="1" customWidth="1"/>
    <col min="2306" max="2306" width="4.7109375" style="111" bestFit="1" customWidth="1"/>
    <col min="2307" max="2307" width="23.7109375" style="111" bestFit="1" customWidth="1"/>
    <col min="2308" max="2322" width="12.7109375" style="111" customWidth="1"/>
    <col min="2323" max="2339" width="0" style="111" hidden="1" customWidth="1"/>
    <col min="2340" max="2560" width="9.140625" style="111"/>
    <col min="2561" max="2561" width="28.7109375" style="111" bestFit="1" customWidth="1"/>
    <col min="2562" max="2562" width="4.7109375" style="111" bestFit="1" customWidth="1"/>
    <col min="2563" max="2563" width="23.7109375" style="111" bestFit="1" customWidth="1"/>
    <col min="2564" max="2578" width="12.7109375" style="111" customWidth="1"/>
    <col min="2579" max="2595" width="0" style="111" hidden="1" customWidth="1"/>
    <col min="2596" max="2816" width="9.140625" style="111"/>
    <col min="2817" max="2817" width="28.7109375" style="111" bestFit="1" customWidth="1"/>
    <col min="2818" max="2818" width="4.7109375" style="111" bestFit="1" customWidth="1"/>
    <col min="2819" max="2819" width="23.7109375" style="111" bestFit="1" customWidth="1"/>
    <col min="2820" max="2834" width="12.7109375" style="111" customWidth="1"/>
    <col min="2835" max="2851" width="0" style="111" hidden="1" customWidth="1"/>
    <col min="2852" max="3072" width="9.140625" style="111"/>
    <col min="3073" max="3073" width="28.7109375" style="111" bestFit="1" customWidth="1"/>
    <col min="3074" max="3074" width="4.7109375" style="111" bestFit="1" customWidth="1"/>
    <col min="3075" max="3075" width="23.7109375" style="111" bestFit="1" customWidth="1"/>
    <col min="3076" max="3090" width="12.7109375" style="111" customWidth="1"/>
    <col min="3091" max="3107" width="0" style="111" hidden="1" customWidth="1"/>
    <col min="3108" max="3328" width="9.140625" style="111"/>
    <col min="3329" max="3329" width="28.7109375" style="111" bestFit="1" customWidth="1"/>
    <col min="3330" max="3330" width="4.7109375" style="111" bestFit="1" customWidth="1"/>
    <col min="3331" max="3331" width="23.7109375" style="111" bestFit="1" customWidth="1"/>
    <col min="3332" max="3346" width="12.7109375" style="111" customWidth="1"/>
    <col min="3347" max="3363" width="0" style="111" hidden="1" customWidth="1"/>
    <col min="3364" max="3584" width="9.140625" style="111"/>
    <col min="3585" max="3585" width="28.7109375" style="111" bestFit="1" customWidth="1"/>
    <col min="3586" max="3586" width="4.7109375" style="111" bestFit="1" customWidth="1"/>
    <col min="3587" max="3587" width="23.7109375" style="111" bestFit="1" customWidth="1"/>
    <col min="3588" max="3602" width="12.7109375" style="111" customWidth="1"/>
    <col min="3603" max="3619" width="0" style="111" hidden="1" customWidth="1"/>
    <col min="3620" max="3840" width="9.140625" style="111"/>
    <col min="3841" max="3841" width="28.7109375" style="111" bestFit="1" customWidth="1"/>
    <col min="3842" max="3842" width="4.7109375" style="111" bestFit="1" customWidth="1"/>
    <col min="3843" max="3843" width="23.7109375" style="111" bestFit="1" customWidth="1"/>
    <col min="3844" max="3858" width="12.7109375" style="111" customWidth="1"/>
    <col min="3859" max="3875" width="0" style="111" hidden="1" customWidth="1"/>
    <col min="3876" max="4096" width="9.140625" style="111"/>
    <col min="4097" max="4097" width="28.7109375" style="111" bestFit="1" customWidth="1"/>
    <col min="4098" max="4098" width="4.7109375" style="111" bestFit="1" customWidth="1"/>
    <col min="4099" max="4099" width="23.7109375" style="111" bestFit="1" customWidth="1"/>
    <col min="4100" max="4114" width="12.7109375" style="111" customWidth="1"/>
    <col min="4115" max="4131" width="0" style="111" hidden="1" customWidth="1"/>
    <col min="4132" max="4352" width="9.140625" style="111"/>
    <col min="4353" max="4353" width="28.7109375" style="111" bestFit="1" customWidth="1"/>
    <col min="4354" max="4354" width="4.7109375" style="111" bestFit="1" customWidth="1"/>
    <col min="4355" max="4355" width="23.7109375" style="111" bestFit="1" customWidth="1"/>
    <col min="4356" max="4370" width="12.7109375" style="111" customWidth="1"/>
    <col min="4371" max="4387" width="0" style="111" hidden="1" customWidth="1"/>
    <col min="4388" max="4608" width="9.140625" style="111"/>
    <col min="4609" max="4609" width="28.7109375" style="111" bestFit="1" customWidth="1"/>
    <col min="4610" max="4610" width="4.7109375" style="111" bestFit="1" customWidth="1"/>
    <col min="4611" max="4611" width="23.7109375" style="111" bestFit="1" customWidth="1"/>
    <col min="4612" max="4626" width="12.7109375" style="111" customWidth="1"/>
    <col min="4627" max="4643" width="0" style="111" hidden="1" customWidth="1"/>
    <col min="4644" max="4864" width="9.140625" style="111"/>
    <col min="4865" max="4865" width="28.7109375" style="111" bestFit="1" customWidth="1"/>
    <col min="4866" max="4866" width="4.7109375" style="111" bestFit="1" customWidth="1"/>
    <col min="4867" max="4867" width="23.7109375" style="111" bestFit="1" customWidth="1"/>
    <col min="4868" max="4882" width="12.7109375" style="111" customWidth="1"/>
    <col min="4883" max="4899" width="0" style="111" hidden="1" customWidth="1"/>
    <col min="4900" max="5120" width="9.140625" style="111"/>
    <col min="5121" max="5121" width="28.7109375" style="111" bestFit="1" customWidth="1"/>
    <col min="5122" max="5122" width="4.7109375" style="111" bestFit="1" customWidth="1"/>
    <col min="5123" max="5123" width="23.7109375" style="111" bestFit="1" customWidth="1"/>
    <col min="5124" max="5138" width="12.7109375" style="111" customWidth="1"/>
    <col min="5139" max="5155" width="0" style="111" hidden="1" customWidth="1"/>
    <col min="5156" max="5376" width="9.140625" style="111"/>
    <col min="5377" max="5377" width="28.7109375" style="111" bestFit="1" customWidth="1"/>
    <col min="5378" max="5378" width="4.7109375" style="111" bestFit="1" customWidth="1"/>
    <col min="5379" max="5379" width="23.7109375" style="111" bestFit="1" customWidth="1"/>
    <col min="5380" max="5394" width="12.7109375" style="111" customWidth="1"/>
    <col min="5395" max="5411" width="0" style="111" hidden="1" customWidth="1"/>
    <col min="5412" max="5632" width="9.140625" style="111"/>
    <col min="5633" max="5633" width="28.7109375" style="111" bestFit="1" customWidth="1"/>
    <col min="5634" max="5634" width="4.7109375" style="111" bestFit="1" customWidth="1"/>
    <col min="5635" max="5635" width="23.7109375" style="111" bestFit="1" customWidth="1"/>
    <col min="5636" max="5650" width="12.7109375" style="111" customWidth="1"/>
    <col min="5651" max="5667" width="0" style="111" hidden="1" customWidth="1"/>
    <col min="5668" max="5888" width="9.140625" style="111"/>
    <col min="5889" max="5889" width="28.7109375" style="111" bestFit="1" customWidth="1"/>
    <col min="5890" max="5890" width="4.7109375" style="111" bestFit="1" customWidth="1"/>
    <col min="5891" max="5891" width="23.7109375" style="111" bestFit="1" customWidth="1"/>
    <col min="5892" max="5906" width="12.7109375" style="111" customWidth="1"/>
    <col min="5907" max="5923" width="0" style="111" hidden="1" customWidth="1"/>
    <col min="5924" max="6144" width="9.140625" style="111"/>
    <col min="6145" max="6145" width="28.7109375" style="111" bestFit="1" customWidth="1"/>
    <col min="6146" max="6146" width="4.7109375" style="111" bestFit="1" customWidth="1"/>
    <col min="6147" max="6147" width="23.7109375" style="111" bestFit="1" customWidth="1"/>
    <col min="6148" max="6162" width="12.7109375" style="111" customWidth="1"/>
    <col min="6163" max="6179" width="0" style="111" hidden="1" customWidth="1"/>
    <col min="6180" max="6400" width="9.140625" style="111"/>
    <col min="6401" max="6401" width="28.7109375" style="111" bestFit="1" customWidth="1"/>
    <col min="6402" max="6402" width="4.7109375" style="111" bestFit="1" customWidth="1"/>
    <col min="6403" max="6403" width="23.7109375" style="111" bestFit="1" customWidth="1"/>
    <col min="6404" max="6418" width="12.7109375" style="111" customWidth="1"/>
    <col min="6419" max="6435" width="0" style="111" hidden="1" customWidth="1"/>
    <col min="6436" max="6656" width="9.140625" style="111"/>
    <col min="6657" max="6657" width="28.7109375" style="111" bestFit="1" customWidth="1"/>
    <col min="6658" max="6658" width="4.7109375" style="111" bestFit="1" customWidth="1"/>
    <col min="6659" max="6659" width="23.7109375" style="111" bestFit="1" customWidth="1"/>
    <col min="6660" max="6674" width="12.7109375" style="111" customWidth="1"/>
    <col min="6675" max="6691" width="0" style="111" hidden="1" customWidth="1"/>
    <col min="6692" max="6912" width="9.140625" style="111"/>
    <col min="6913" max="6913" width="28.7109375" style="111" bestFit="1" customWidth="1"/>
    <col min="6914" max="6914" width="4.7109375" style="111" bestFit="1" customWidth="1"/>
    <col min="6915" max="6915" width="23.7109375" style="111" bestFit="1" customWidth="1"/>
    <col min="6916" max="6930" width="12.7109375" style="111" customWidth="1"/>
    <col min="6931" max="6947" width="0" style="111" hidden="1" customWidth="1"/>
    <col min="6948" max="7168" width="9.140625" style="111"/>
    <col min="7169" max="7169" width="28.7109375" style="111" bestFit="1" customWidth="1"/>
    <col min="7170" max="7170" width="4.7109375" style="111" bestFit="1" customWidth="1"/>
    <col min="7171" max="7171" width="23.7109375" style="111" bestFit="1" customWidth="1"/>
    <col min="7172" max="7186" width="12.7109375" style="111" customWidth="1"/>
    <col min="7187" max="7203" width="0" style="111" hidden="1" customWidth="1"/>
    <col min="7204" max="7424" width="9.140625" style="111"/>
    <col min="7425" max="7425" width="28.7109375" style="111" bestFit="1" customWidth="1"/>
    <col min="7426" max="7426" width="4.7109375" style="111" bestFit="1" customWidth="1"/>
    <col min="7427" max="7427" width="23.7109375" style="111" bestFit="1" customWidth="1"/>
    <col min="7428" max="7442" width="12.7109375" style="111" customWidth="1"/>
    <col min="7443" max="7459" width="0" style="111" hidden="1" customWidth="1"/>
    <col min="7460" max="7680" width="9.140625" style="111"/>
    <col min="7681" max="7681" width="28.7109375" style="111" bestFit="1" customWidth="1"/>
    <col min="7682" max="7682" width="4.7109375" style="111" bestFit="1" customWidth="1"/>
    <col min="7683" max="7683" width="23.7109375" style="111" bestFit="1" customWidth="1"/>
    <col min="7684" max="7698" width="12.7109375" style="111" customWidth="1"/>
    <col min="7699" max="7715" width="0" style="111" hidden="1" customWidth="1"/>
    <col min="7716" max="7936" width="9.140625" style="111"/>
    <col min="7937" max="7937" width="28.7109375" style="111" bestFit="1" customWidth="1"/>
    <col min="7938" max="7938" width="4.7109375" style="111" bestFit="1" customWidth="1"/>
    <col min="7939" max="7939" width="23.7109375" style="111" bestFit="1" customWidth="1"/>
    <col min="7940" max="7954" width="12.7109375" style="111" customWidth="1"/>
    <col min="7955" max="7971" width="0" style="111" hidden="1" customWidth="1"/>
    <col min="7972" max="8192" width="9.140625" style="111"/>
    <col min="8193" max="8193" width="28.7109375" style="111" bestFit="1" customWidth="1"/>
    <col min="8194" max="8194" width="4.7109375" style="111" bestFit="1" customWidth="1"/>
    <col min="8195" max="8195" width="23.7109375" style="111" bestFit="1" customWidth="1"/>
    <col min="8196" max="8210" width="12.7109375" style="111" customWidth="1"/>
    <col min="8211" max="8227" width="0" style="111" hidden="1" customWidth="1"/>
    <col min="8228" max="8448" width="9.140625" style="111"/>
    <col min="8449" max="8449" width="28.7109375" style="111" bestFit="1" customWidth="1"/>
    <col min="8450" max="8450" width="4.7109375" style="111" bestFit="1" customWidth="1"/>
    <col min="8451" max="8451" width="23.7109375" style="111" bestFit="1" customWidth="1"/>
    <col min="8452" max="8466" width="12.7109375" style="111" customWidth="1"/>
    <col min="8467" max="8483" width="0" style="111" hidden="1" customWidth="1"/>
    <col min="8484" max="8704" width="9.140625" style="111"/>
    <col min="8705" max="8705" width="28.7109375" style="111" bestFit="1" customWidth="1"/>
    <col min="8706" max="8706" width="4.7109375" style="111" bestFit="1" customWidth="1"/>
    <col min="8707" max="8707" width="23.7109375" style="111" bestFit="1" customWidth="1"/>
    <col min="8708" max="8722" width="12.7109375" style="111" customWidth="1"/>
    <col min="8723" max="8739" width="0" style="111" hidden="1" customWidth="1"/>
    <col min="8740" max="8960" width="9.140625" style="111"/>
    <col min="8961" max="8961" width="28.7109375" style="111" bestFit="1" customWidth="1"/>
    <col min="8962" max="8962" width="4.7109375" style="111" bestFit="1" customWidth="1"/>
    <col min="8963" max="8963" width="23.7109375" style="111" bestFit="1" customWidth="1"/>
    <col min="8964" max="8978" width="12.7109375" style="111" customWidth="1"/>
    <col min="8979" max="8995" width="0" style="111" hidden="1" customWidth="1"/>
    <col min="8996" max="9216" width="9.140625" style="111"/>
    <col min="9217" max="9217" width="28.7109375" style="111" bestFit="1" customWidth="1"/>
    <col min="9218" max="9218" width="4.7109375" style="111" bestFit="1" customWidth="1"/>
    <col min="9219" max="9219" width="23.7109375" style="111" bestFit="1" customWidth="1"/>
    <col min="9220" max="9234" width="12.7109375" style="111" customWidth="1"/>
    <col min="9235" max="9251" width="0" style="111" hidden="1" customWidth="1"/>
    <col min="9252" max="9472" width="9.140625" style="111"/>
    <col min="9473" max="9473" width="28.7109375" style="111" bestFit="1" customWidth="1"/>
    <col min="9474" max="9474" width="4.7109375" style="111" bestFit="1" customWidth="1"/>
    <col min="9475" max="9475" width="23.7109375" style="111" bestFit="1" customWidth="1"/>
    <col min="9476" max="9490" width="12.7109375" style="111" customWidth="1"/>
    <col min="9491" max="9507" width="0" style="111" hidden="1" customWidth="1"/>
    <col min="9508" max="9728" width="9.140625" style="111"/>
    <col min="9729" max="9729" width="28.7109375" style="111" bestFit="1" customWidth="1"/>
    <col min="9730" max="9730" width="4.7109375" style="111" bestFit="1" customWidth="1"/>
    <col min="9731" max="9731" width="23.7109375" style="111" bestFit="1" customWidth="1"/>
    <col min="9732" max="9746" width="12.7109375" style="111" customWidth="1"/>
    <col min="9747" max="9763" width="0" style="111" hidden="1" customWidth="1"/>
    <col min="9764" max="9984" width="9.140625" style="111"/>
    <col min="9985" max="9985" width="28.7109375" style="111" bestFit="1" customWidth="1"/>
    <col min="9986" max="9986" width="4.7109375" style="111" bestFit="1" customWidth="1"/>
    <col min="9987" max="9987" width="23.7109375" style="111" bestFit="1" customWidth="1"/>
    <col min="9988" max="10002" width="12.7109375" style="111" customWidth="1"/>
    <col min="10003" max="10019" width="0" style="111" hidden="1" customWidth="1"/>
    <col min="10020" max="10240" width="9.140625" style="111"/>
    <col min="10241" max="10241" width="28.7109375" style="111" bestFit="1" customWidth="1"/>
    <col min="10242" max="10242" width="4.7109375" style="111" bestFit="1" customWidth="1"/>
    <col min="10243" max="10243" width="23.7109375" style="111" bestFit="1" customWidth="1"/>
    <col min="10244" max="10258" width="12.7109375" style="111" customWidth="1"/>
    <col min="10259" max="10275" width="0" style="111" hidden="1" customWidth="1"/>
    <col min="10276" max="10496" width="9.140625" style="111"/>
    <col min="10497" max="10497" width="28.7109375" style="111" bestFit="1" customWidth="1"/>
    <col min="10498" max="10498" width="4.7109375" style="111" bestFit="1" customWidth="1"/>
    <col min="10499" max="10499" width="23.7109375" style="111" bestFit="1" customWidth="1"/>
    <col min="10500" max="10514" width="12.7109375" style="111" customWidth="1"/>
    <col min="10515" max="10531" width="0" style="111" hidden="1" customWidth="1"/>
    <col min="10532" max="10752" width="9.140625" style="111"/>
    <col min="10753" max="10753" width="28.7109375" style="111" bestFit="1" customWidth="1"/>
    <col min="10754" max="10754" width="4.7109375" style="111" bestFit="1" customWidth="1"/>
    <col min="10755" max="10755" width="23.7109375" style="111" bestFit="1" customWidth="1"/>
    <col min="10756" max="10770" width="12.7109375" style="111" customWidth="1"/>
    <col min="10771" max="10787" width="0" style="111" hidden="1" customWidth="1"/>
    <col min="10788" max="11008" width="9.140625" style="111"/>
    <col min="11009" max="11009" width="28.7109375" style="111" bestFit="1" customWidth="1"/>
    <col min="11010" max="11010" width="4.7109375" style="111" bestFit="1" customWidth="1"/>
    <col min="11011" max="11011" width="23.7109375" style="111" bestFit="1" customWidth="1"/>
    <col min="11012" max="11026" width="12.7109375" style="111" customWidth="1"/>
    <col min="11027" max="11043" width="0" style="111" hidden="1" customWidth="1"/>
    <col min="11044" max="11264" width="9.140625" style="111"/>
    <col min="11265" max="11265" width="28.7109375" style="111" bestFit="1" customWidth="1"/>
    <col min="11266" max="11266" width="4.7109375" style="111" bestFit="1" customWidth="1"/>
    <col min="11267" max="11267" width="23.7109375" style="111" bestFit="1" customWidth="1"/>
    <col min="11268" max="11282" width="12.7109375" style="111" customWidth="1"/>
    <col min="11283" max="11299" width="0" style="111" hidden="1" customWidth="1"/>
    <col min="11300" max="11520" width="9.140625" style="111"/>
    <col min="11521" max="11521" width="28.7109375" style="111" bestFit="1" customWidth="1"/>
    <col min="11522" max="11522" width="4.7109375" style="111" bestFit="1" customWidth="1"/>
    <col min="11523" max="11523" width="23.7109375" style="111" bestFit="1" customWidth="1"/>
    <col min="11524" max="11538" width="12.7109375" style="111" customWidth="1"/>
    <col min="11539" max="11555" width="0" style="111" hidden="1" customWidth="1"/>
    <col min="11556" max="11776" width="9.140625" style="111"/>
    <col min="11777" max="11777" width="28.7109375" style="111" bestFit="1" customWidth="1"/>
    <col min="11778" max="11778" width="4.7109375" style="111" bestFit="1" customWidth="1"/>
    <col min="11779" max="11779" width="23.7109375" style="111" bestFit="1" customWidth="1"/>
    <col min="11780" max="11794" width="12.7109375" style="111" customWidth="1"/>
    <col min="11795" max="11811" width="0" style="111" hidden="1" customWidth="1"/>
    <col min="11812" max="12032" width="9.140625" style="111"/>
    <col min="12033" max="12033" width="28.7109375" style="111" bestFit="1" customWidth="1"/>
    <col min="12034" max="12034" width="4.7109375" style="111" bestFit="1" customWidth="1"/>
    <col min="12035" max="12035" width="23.7109375" style="111" bestFit="1" customWidth="1"/>
    <col min="12036" max="12050" width="12.7109375" style="111" customWidth="1"/>
    <col min="12051" max="12067" width="0" style="111" hidden="1" customWidth="1"/>
    <col min="12068" max="12288" width="9.140625" style="111"/>
    <col min="12289" max="12289" width="28.7109375" style="111" bestFit="1" customWidth="1"/>
    <col min="12290" max="12290" width="4.7109375" style="111" bestFit="1" customWidth="1"/>
    <col min="12291" max="12291" width="23.7109375" style="111" bestFit="1" customWidth="1"/>
    <col min="12292" max="12306" width="12.7109375" style="111" customWidth="1"/>
    <col min="12307" max="12323" width="0" style="111" hidden="1" customWidth="1"/>
    <col min="12324" max="12544" width="9.140625" style="111"/>
    <col min="12545" max="12545" width="28.7109375" style="111" bestFit="1" customWidth="1"/>
    <col min="12546" max="12546" width="4.7109375" style="111" bestFit="1" customWidth="1"/>
    <col min="12547" max="12547" width="23.7109375" style="111" bestFit="1" customWidth="1"/>
    <col min="12548" max="12562" width="12.7109375" style="111" customWidth="1"/>
    <col min="12563" max="12579" width="0" style="111" hidden="1" customWidth="1"/>
    <col min="12580" max="12800" width="9.140625" style="111"/>
    <col min="12801" max="12801" width="28.7109375" style="111" bestFit="1" customWidth="1"/>
    <col min="12802" max="12802" width="4.7109375" style="111" bestFit="1" customWidth="1"/>
    <col min="12803" max="12803" width="23.7109375" style="111" bestFit="1" customWidth="1"/>
    <col min="12804" max="12818" width="12.7109375" style="111" customWidth="1"/>
    <col min="12819" max="12835" width="0" style="111" hidden="1" customWidth="1"/>
    <col min="12836" max="13056" width="9.140625" style="111"/>
    <col min="13057" max="13057" width="28.7109375" style="111" bestFit="1" customWidth="1"/>
    <col min="13058" max="13058" width="4.7109375" style="111" bestFit="1" customWidth="1"/>
    <col min="13059" max="13059" width="23.7109375" style="111" bestFit="1" customWidth="1"/>
    <col min="13060" max="13074" width="12.7109375" style="111" customWidth="1"/>
    <col min="13075" max="13091" width="0" style="111" hidden="1" customWidth="1"/>
    <col min="13092" max="13312" width="9.140625" style="111"/>
    <col min="13313" max="13313" width="28.7109375" style="111" bestFit="1" customWidth="1"/>
    <col min="13314" max="13314" width="4.7109375" style="111" bestFit="1" customWidth="1"/>
    <col min="13315" max="13315" width="23.7109375" style="111" bestFit="1" customWidth="1"/>
    <col min="13316" max="13330" width="12.7109375" style="111" customWidth="1"/>
    <col min="13331" max="13347" width="0" style="111" hidden="1" customWidth="1"/>
    <col min="13348" max="13568" width="9.140625" style="111"/>
    <col min="13569" max="13569" width="28.7109375" style="111" bestFit="1" customWidth="1"/>
    <col min="13570" max="13570" width="4.7109375" style="111" bestFit="1" customWidth="1"/>
    <col min="13571" max="13571" width="23.7109375" style="111" bestFit="1" customWidth="1"/>
    <col min="13572" max="13586" width="12.7109375" style="111" customWidth="1"/>
    <col min="13587" max="13603" width="0" style="111" hidden="1" customWidth="1"/>
    <col min="13604" max="13824" width="9.140625" style="111"/>
    <col min="13825" max="13825" width="28.7109375" style="111" bestFit="1" customWidth="1"/>
    <col min="13826" max="13826" width="4.7109375" style="111" bestFit="1" customWidth="1"/>
    <col min="13827" max="13827" width="23.7109375" style="111" bestFit="1" customWidth="1"/>
    <col min="13828" max="13842" width="12.7109375" style="111" customWidth="1"/>
    <col min="13843" max="13859" width="0" style="111" hidden="1" customWidth="1"/>
    <col min="13860" max="14080" width="9.140625" style="111"/>
    <col min="14081" max="14081" width="28.7109375" style="111" bestFit="1" customWidth="1"/>
    <col min="14082" max="14082" width="4.7109375" style="111" bestFit="1" customWidth="1"/>
    <col min="14083" max="14083" width="23.7109375" style="111" bestFit="1" customWidth="1"/>
    <col min="14084" max="14098" width="12.7109375" style="111" customWidth="1"/>
    <col min="14099" max="14115" width="0" style="111" hidden="1" customWidth="1"/>
    <col min="14116" max="14336" width="9.140625" style="111"/>
    <col min="14337" max="14337" width="28.7109375" style="111" bestFit="1" customWidth="1"/>
    <col min="14338" max="14338" width="4.7109375" style="111" bestFit="1" customWidth="1"/>
    <col min="14339" max="14339" width="23.7109375" style="111" bestFit="1" customWidth="1"/>
    <col min="14340" max="14354" width="12.7109375" style="111" customWidth="1"/>
    <col min="14355" max="14371" width="0" style="111" hidden="1" customWidth="1"/>
    <col min="14372" max="14592" width="9.140625" style="111"/>
    <col min="14593" max="14593" width="28.7109375" style="111" bestFit="1" customWidth="1"/>
    <col min="14594" max="14594" width="4.7109375" style="111" bestFit="1" customWidth="1"/>
    <col min="14595" max="14595" width="23.7109375" style="111" bestFit="1" customWidth="1"/>
    <col min="14596" max="14610" width="12.7109375" style="111" customWidth="1"/>
    <col min="14611" max="14627" width="0" style="111" hidden="1" customWidth="1"/>
    <col min="14628" max="14848" width="9.140625" style="111"/>
    <col min="14849" max="14849" width="28.7109375" style="111" bestFit="1" customWidth="1"/>
    <col min="14850" max="14850" width="4.7109375" style="111" bestFit="1" customWidth="1"/>
    <col min="14851" max="14851" width="23.7109375" style="111" bestFit="1" customWidth="1"/>
    <col min="14852" max="14866" width="12.7109375" style="111" customWidth="1"/>
    <col min="14867" max="14883" width="0" style="111" hidden="1" customWidth="1"/>
    <col min="14884" max="15104" width="9.140625" style="111"/>
    <col min="15105" max="15105" width="28.7109375" style="111" bestFit="1" customWidth="1"/>
    <col min="15106" max="15106" width="4.7109375" style="111" bestFit="1" customWidth="1"/>
    <col min="15107" max="15107" width="23.7109375" style="111" bestFit="1" customWidth="1"/>
    <col min="15108" max="15122" width="12.7109375" style="111" customWidth="1"/>
    <col min="15123" max="15139" width="0" style="111" hidden="1" customWidth="1"/>
    <col min="15140" max="15360" width="9.140625" style="111"/>
    <col min="15361" max="15361" width="28.7109375" style="111" bestFit="1" customWidth="1"/>
    <col min="15362" max="15362" width="4.7109375" style="111" bestFit="1" customWidth="1"/>
    <col min="15363" max="15363" width="23.7109375" style="111" bestFit="1" customWidth="1"/>
    <col min="15364" max="15378" width="12.7109375" style="111" customWidth="1"/>
    <col min="15379" max="15395" width="0" style="111" hidden="1" customWidth="1"/>
    <col min="15396" max="15616" width="9.140625" style="111"/>
    <col min="15617" max="15617" width="28.7109375" style="111" bestFit="1" customWidth="1"/>
    <col min="15618" max="15618" width="4.7109375" style="111" bestFit="1" customWidth="1"/>
    <col min="15619" max="15619" width="23.7109375" style="111" bestFit="1" customWidth="1"/>
    <col min="15620" max="15634" width="12.7109375" style="111" customWidth="1"/>
    <col min="15635" max="15651" width="0" style="111" hidden="1" customWidth="1"/>
    <col min="15652" max="15872" width="9.140625" style="111"/>
    <col min="15873" max="15873" width="28.7109375" style="111" bestFit="1" customWidth="1"/>
    <col min="15874" max="15874" width="4.7109375" style="111" bestFit="1" customWidth="1"/>
    <col min="15875" max="15875" width="23.7109375" style="111" bestFit="1" customWidth="1"/>
    <col min="15876" max="15890" width="12.7109375" style="111" customWidth="1"/>
    <col min="15891" max="15907" width="0" style="111" hidden="1" customWidth="1"/>
    <col min="15908" max="16128" width="9.140625" style="111"/>
    <col min="16129" max="16129" width="28.7109375" style="111" bestFit="1" customWidth="1"/>
    <col min="16130" max="16130" width="4.7109375" style="111" bestFit="1" customWidth="1"/>
    <col min="16131" max="16131" width="23.7109375" style="111" bestFit="1" customWidth="1"/>
    <col min="16132" max="16146" width="12.7109375" style="111" customWidth="1"/>
    <col min="16147" max="16163" width="0" style="111" hidden="1" customWidth="1"/>
    <col min="16164" max="16384" width="9.140625" style="111"/>
  </cols>
  <sheetData>
    <row r="1" spans="1:35" ht="15.75" x14ac:dyDescent="0.25">
      <c r="A1" s="110" t="s">
        <v>261</v>
      </c>
    </row>
    <row r="4" spans="1:35" ht="45" x14ac:dyDescent="0.2">
      <c r="A4" s="112" t="s">
        <v>60</v>
      </c>
      <c r="B4" s="112" t="s">
        <v>61</v>
      </c>
      <c r="C4" s="112" t="s">
        <v>62</v>
      </c>
      <c r="D4" s="112" t="s">
        <v>262</v>
      </c>
      <c r="E4" s="112" t="s">
        <v>263</v>
      </c>
      <c r="F4" s="112" t="s">
        <v>264</v>
      </c>
      <c r="G4" s="112" t="s">
        <v>265</v>
      </c>
      <c r="H4" s="112" t="s">
        <v>266</v>
      </c>
      <c r="I4" s="112" t="s">
        <v>267</v>
      </c>
      <c r="J4" s="112" t="s">
        <v>268</v>
      </c>
      <c r="K4" s="112" t="s">
        <v>269</v>
      </c>
      <c r="L4" s="112" t="s">
        <v>270</v>
      </c>
      <c r="M4" s="112" t="s">
        <v>271</v>
      </c>
      <c r="N4" s="112" t="s">
        <v>272</v>
      </c>
      <c r="O4" s="112" t="s">
        <v>273</v>
      </c>
      <c r="P4" s="112" t="s">
        <v>274</v>
      </c>
      <c r="Q4" s="112" t="s">
        <v>72</v>
      </c>
      <c r="R4" s="112" t="s">
        <v>73</v>
      </c>
      <c r="S4" s="140" t="s">
        <v>74</v>
      </c>
      <c r="T4" s="140" t="s">
        <v>75</v>
      </c>
      <c r="U4" s="140" t="s">
        <v>76</v>
      </c>
      <c r="V4" s="140" t="s">
        <v>275</v>
      </c>
      <c r="W4" s="140" t="s">
        <v>276</v>
      </c>
      <c r="X4" s="140" t="s">
        <v>277</v>
      </c>
      <c r="Y4" s="140" t="s">
        <v>278</v>
      </c>
      <c r="Z4" s="140" t="s">
        <v>279</v>
      </c>
      <c r="AA4" s="140" t="s">
        <v>280</v>
      </c>
      <c r="AB4" s="140" t="s">
        <v>79</v>
      </c>
      <c r="AC4" s="140" t="s">
        <v>281</v>
      </c>
      <c r="AD4" s="140" t="s">
        <v>282</v>
      </c>
      <c r="AE4" s="140" t="s">
        <v>82</v>
      </c>
      <c r="AF4" s="140" t="s">
        <v>83</v>
      </c>
      <c r="AG4" s="140" t="s">
        <v>84</v>
      </c>
      <c r="AH4" s="140" t="s">
        <v>283</v>
      </c>
      <c r="AI4" s="140" t="s">
        <v>284</v>
      </c>
    </row>
    <row r="5" spans="1:35" x14ac:dyDescent="0.2">
      <c r="A5" s="114" t="s">
        <v>85</v>
      </c>
      <c r="B5" s="114" t="s">
        <v>86</v>
      </c>
      <c r="C5" s="114" t="s">
        <v>87</v>
      </c>
      <c r="D5" s="115">
        <v>729799</v>
      </c>
      <c r="E5" s="115">
        <v>284966</v>
      </c>
      <c r="F5" s="115">
        <v>1014765</v>
      </c>
      <c r="G5" s="116">
        <v>-4.5497217489059803E-3</v>
      </c>
      <c r="H5" s="115">
        <v>952652</v>
      </c>
      <c r="I5" s="115">
        <v>276066</v>
      </c>
      <c r="J5" s="115">
        <v>1228718</v>
      </c>
      <c r="K5" s="141">
        <v>4.1984923792135205E-2</v>
      </c>
      <c r="L5" s="118">
        <v>0</v>
      </c>
      <c r="M5" s="116">
        <v>0</v>
      </c>
      <c r="N5" s="118">
        <v>2243483</v>
      </c>
      <c r="O5" s="116">
        <v>2.04087851790129E-2</v>
      </c>
      <c r="P5" s="118">
        <v>1041</v>
      </c>
      <c r="Q5" s="118">
        <v>2244524</v>
      </c>
      <c r="R5" s="116">
        <v>1.9701911313004899E-2</v>
      </c>
      <c r="S5" s="117">
        <v>1</v>
      </c>
      <c r="T5" s="114" t="s">
        <v>89</v>
      </c>
      <c r="U5" s="114" t="s">
        <v>90</v>
      </c>
      <c r="V5" s="118">
        <v>738017</v>
      </c>
      <c r="W5" s="118">
        <v>1019403</v>
      </c>
      <c r="X5" s="118">
        <v>281386</v>
      </c>
      <c r="Y5" s="118">
        <v>924971</v>
      </c>
      <c r="Z5" s="118">
        <v>1179209</v>
      </c>
      <c r="AA5" s="118">
        <v>254238</v>
      </c>
      <c r="AB5" s="118">
        <v>0</v>
      </c>
      <c r="AC5" s="118">
        <v>2545</v>
      </c>
      <c r="AD5" s="118">
        <v>2198612</v>
      </c>
      <c r="AE5" s="118">
        <v>2201157</v>
      </c>
      <c r="AF5" s="114" t="s">
        <v>91</v>
      </c>
      <c r="AG5" s="114" t="s">
        <v>91</v>
      </c>
      <c r="AH5" s="118">
        <v>4030</v>
      </c>
      <c r="AI5" s="118">
        <v>20</v>
      </c>
    </row>
    <row r="6" spans="1:35" x14ac:dyDescent="0.2">
      <c r="A6" s="119" t="s">
        <v>92</v>
      </c>
      <c r="B6" s="114" t="s">
        <v>93</v>
      </c>
      <c r="C6" s="114" t="s">
        <v>94</v>
      </c>
      <c r="D6" s="115">
        <v>302835</v>
      </c>
      <c r="E6" s="115">
        <v>29362</v>
      </c>
      <c r="F6" s="115">
        <v>332197</v>
      </c>
      <c r="G6" s="116">
        <v>-7.1976913750621596E-2</v>
      </c>
      <c r="H6" s="115">
        <v>185054</v>
      </c>
      <c r="I6" s="115">
        <v>6802</v>
      </c>
      <c r="J6" s="115">
        <v>191856</v>
      </c>
      <c r="K6" s="141">
        <v>7.4937948577159505E-2</v>
      </c>
      <c r="L6" s="118">
        <v>16527</v>
      </c>
      <c r="M6" s="116">
        <v>-0.26023902242513797</v>
      </c>
      <c r="N6" s="118">
        <v>540580</v>
      </c>
      <c r="O6" s="116">
        <v>-3.25778834039629E-2</v>
      </c>
      <c r="P6" s="118">
        <v>6774</v>
      </c>
      <c r="Q6" s="118">
        <v>547354</v>
      </c>
      <c r="R6" s="116">
        <v>-4.2869883015370598E-2</v>
      </c>
      <c r="S6" s="120">
        <v>2</v>
      </c>
      <c r="T6" s="114" t="s">
        <v>89</v>
      </c>
      <c r="U6" s="114" t="s">
        <v>89</v>
      </c>
      <c r="V6" s="118">
        <v>330516</v>
      </c>
      <c r="W6" s="118">
        <v>357962</v>
      </c>
      <c r="X6" s="118">
        <v>27446</v>
      </c>
      <c r="Y6" s="118">
        <v>173687</v>
      </c>
      <c r="Z6" s="118">
        <v>178481</v>
      </c>
      <c r="AA6" s="118">
        <v>4794</v>
      </c>
      <c r="AB6" s="118">
        <v>22341</v>
      </c>
      <c r="AC6" s="118">
        <v>13086</v>
      </c>
      <c r="AD6" s="118">
        <v>558784</v>
      </c>
      <c r="AE6" s="118">
        <v>571870</v>
      </c>
      <c r="AF6" s="114" t="s">
        <v>95</v>
      </c>
      <c r="AG6" s="114" t="s">
        <v>96</v>
      </c>
      <c r="AH6" s="118">
        <v>4030</v>
      </c>
      <c r="AI6" s="118">
        <v>20</v>
      </c>
    </row>
    <row r="7" spans="1:35" x14ac:dyDescent="0.2">
      <c r="A7" s="121"/>
      <c r="B7" s="114" t="s">
        <v>97</v>
      </c>
      <c r="C7" s="114" t="s">
        <v>98</v>
      </c>
      <c r="D7" s="115">
        <v>221721</v>
      </c>
      <c r="E7" s="115">
        <v>7400</v>
      </c>
      <c r="F7" s="115">
        <v>229121</v>
      </c>
      <c r="G7" s="116">
        <v>-4.4313750026069396E-2</v>
      </c>
      <c r="H7" s="115">
        <v>150879</v>
      </c>
      <c r="I7" s="115">
        <v>7024</v>
      </c>
      <c r="J7" s="115">
        <v>157903</v>
      </c>
      <c r="K7" s="141">
        <v>-4.3852372157800704E-2</v>
      </c>
      <c r="L7" s="118">
        <v>20065</v>
      </c>
      <c r="M7" s="116">
        <v>-0.122573027811789</v>
      </c>
      <c r="N7" s="118">
        <v>407089</v>
      </c>
      <c r="O7" s="116">
        <v>-4.8319376843916399E-2</v>
      </c>
      <c r="P7" s="118">
        <v>875</v>
      </c>
      <c r="Q7" s="118">
        <v>407964</v>
      </c>
      <c r="R7" s="116">
        <v>-4.7769764022127299E-2</v>
      </c>
      <c r="S7" s="122">
        <v>0</v>
      </c>
      <c r="T7" s="114" t="s">
        <v>89</v>
      </c>
      <c r="U7" s="114" t="s">
        <v>89</v>
      </c>
      <c r="V7" s="118">
        <v>232749</v>
      </c>
      <c r="W7" s="118">
        <v>239745</v>
      </c>
      <c r="X7" s="118">
        <v>6996</v>
      </c>
      <c r="Y7" s="118">
        <v>158631</v>
      </c>
      <c r="Z7" s="118">
        <v>165145</v>
      </c>
      <c r="AA7" s="118">
        <v>6514</v>
      </c>
      <c r="AB7" s="118">
        <v>22868</v>
      </c>
      <c r="AC7" s="118">
        <v>672</v>
      </c>
      <c r="AD7" s="118">
        <v>427758</v>
      </c>
      <c r="AE7" s="118">
        <v>428430</v>
      </c>
      <c r="AF7" s="114" t="s">
        <v>99</v>
      </c>
      <c r="AG7" s="114" t="s">
        <v>96</v>
      </c>
      <c r="AH7" s="118">
        <v>4030</v>
      </c>
      <c r="AI7" s="118">
        <v>20</v>
      </c>
    </row>
    <row r="8" spans="1:35" x14ac:dyDescent="0.2">
      <c r="A8" s="123"/>
      <c r="B8" s="114" t="s">
        <v>100</v>
      </c>
      <c r="C8" s="114" t="s">
        <v>101</v>
      </c>
      <c r="D8" s="115">
        <v>290037</v>
      </c>
      <c r="E8" s="115">
        <v>39034</v>
      </c>
      <c r="F8" s="115">
        <v>329071</v>
      </c>
      <c r="G8" s="116">
        <v>-5.7964210363593199E-2</v>
      </c>
      <c r="H8" s="115">
        <v>81467</v>
      </c>
      <c r="I8" s="115">
        <v>1538</v>
      </c>
      <c r="J8" s="115">
        <v>83005</v>
      </c>
      <c r="K8" s="141">
        <v>9.3581196806408307E-2</v>
      </c>
      <c r="L8" s="118">
        <v>0</v>
      </c>
      <c r="M8" s="116">
        <v>0</v>
      </c>
      <c r="N8" s="118">
        <v>412076</v>
      </c>
      <c r="O8" s="116">
        <v>-3.0913336829554498E-2</v>
      </c>
      <c r="P8" s="118">
        <v>270</v>
      </c>
      <c r="Q8" s="118">
        <v>412346</v>
      </c>
      <c r="R8" s="116">
        <v>-3.1025804313956799E-2</v>
      </c>
      <c r="S8" s="122">
        <v>0</v>
      </c>
      <c r="T8" s="114" t="s">
        <v>89</v>
      </c>
      <c r="U8" s="114" t="s">
        <v>89</v>
      </c>
      <c r="V8" s="118">
        <v>304561</v>
      </c>
      <c r="W8" s="118">
        <v>349319</v>
      </c>
      <c r="X8" s="118">
        <v>44758</v>
      </c>
      <c r="Y8" s="118">
        <v>74416</v>
      </c>
      <c r="Z8" s="118">
        <v>75902</v>
      </c>
      <c r="AA8" s="118">
        <v>1486</v>
      </c>
      <c r="AB8" s="118">
        <v>0</v>
      </c>
      <c r="AC8" s="118">
        <v>328</v>
      </c>
      <c r="AD8" s="118">
        <v>425221</v>
      </c>
      <c r="AE8" s="118">
        <v>425549</v>
      </c>
      <c r="AF8" s="114" t="s">
        <v>102</v>
      </c>
      <c r="AG8" s="114" t="s">
        <v>96</v>
      </c>
      <c r="AH8" s="118">
        <v>4030</v>
      </c>
      <c r="AI8" s="118">
        <v>20</v>
      </c>
    </row>
    <row r="9" spans="1:35" x14ac:dyDescent="0.2">
      <c r="A9" s="124" t="s">
        <v>103</v>
      </c>
      <c r="B9" s="124">
        <v>0</v>
      </c>
      <c r="C9" s="124">
        <v>0</v>
      </c>
      <c r="D9" s="125">
        <v>814593</v>
      </c>
      <c r="E9" s="125">
        <v>75796</v>
      </c>
      <c r="F9" s="125">
        <v>890389</v>
      </c>
      <c r="G9" s="126">
        <v>-5.9805116227009604E-2</v>
      </c>
      <c r="H9" s="125">
        <v>417400</v>
      </c>
      <c r="I9" s="125">
        <v>15364</v>
      </c>
      <c r="J9" s="125">
        <v>432764</v>
      </c>
      <c r="K9" s="142">
        <v>3.1549741614385694E-2</v>
      </c>
      <c r="L9" s="143">
        <v>36592</v>
      </c>
      <c r="M9" s="126">
        <v>-0.19060364086796899</v>
      </c>
      <c r="N9" s="143">
        <v>1359745</v>
      </c>
      <c r="O9" s="126">
        <v>-3.6846127855737806E-2</v>
      </c>
      <c r="P9" s="143">
        <v>7919</v>
      </c>
      <c r="Q9" s="143">
        <v>1367664</v>
      </c>
      <c r="R9" s="126">
        <v>-4.0807266407592899E-2</v>
      </c>
      <c r="S9" s="127">
        <v>0</v>
      </c>
      <c r="T9" s="128">
        <v>0</v>
      </c>
      <c r="U9" s="128">
        <v>0</v>
      </c>
      <c r="V9" s="129">
        <v>867826</v>
      </c>
      <c r="W9" s="129">
        <v>947026</v>
      </c>
      <c r="X9" s="129">
        <v>79200</v>
      </c>
      <c r="Y9" s="129">
        <v>406734</v>
      </c>
      <c r="Z9" s="129">
        <v>419528</v>
      </c>
      <c r="AA9" s="129">
        <v>12794</v>
      </c>
      <c r="AB9" s="129">
        <v>45209</v>
      </c>
      <c r="AC9" s="129">
        <v>14086</v>
      </c>
      <c r="AD9" s="129">
        <v>1411763</v>
      </c>
      <c r="AE9" s="129">
        <v>1425849</v>
      </c>
      <c r="AF9" s="128">
        <v>0</v>
      </c>
      <c r="AG9" s="128">
        <v>0</v>
      </c>
      <c r="AH9" s="129">
        <v>12090</v>
      </c>
      <c r="AI9" s="129">
        <v>60</v>
      </c>
    </row>
    <row r="10" spans="1:35" x14ac:dyDescent="0.2">
      <c r="A10" s="119" t="s">
        <v>104</v>
      </c>
      <c r="B10" s="114" t="s">
        <v>105</v>
      </c>
      <c r="C10" s="114" t="s">
        <v>106</v>
      </c>
      <c r="D10" s="115">
        <v>102088</v>
      </c>
      <c r="E10" s="115">
        <v>39658</v>
      </c>
      <c r="F10" s="115">
        <v>141746</v>
      </c>
      <c r="G10" s="116">
        <v>3.0286304646258799E-3</v>
      </c>
      <c r="H10" s="115">
        <v>2593</v>
      </c>
      <c r="I10" s="115">
        <v>2</v>
      </c>
      <c r="J10" s="115">
        <v>2595</v>
      </c>
      <c r="K10" s="141">
        <v>1.4861165428236201E-2</v>
      </c>
      <c r="L10" s="118">
        <v>0</v>
      </c>
      <c r="M10" s="116">
        <v>0</v>
      </c>
      <c r="N10" s="118">
        <v>144341</v>
      </c>
      <c r="O10" s="116">
        <v>3.2389226759339702E-3</v>
      </c>
      <c r="P10" s="118">
        <v>12118</v>
      </c>
      <c r="Q10" s="118">
        <v>156459</v>
      </c>
      <c r="R10" s="116">
        <v>8.3915002223554202E-3</v>
      </c>
      <c r="S10" s="120">
        <v>3</v>
      </c>
      <c r="T10" s="114" t="s">
        <v>89</v>
      </c>
      <c r="U10" s="114" t="s">
        <v>89</v>
      </c>
      <c r="V10" s="118">
        <v>103618</v>
      </c>
      <c r="W10" s="118">
        <v>141318</v>
      </c>
      <c r="X10" s="118">
        <v>37700</v>
      </c>
      <c r="Y10" s="118">
        <v>2557</v>
      </c>
      <c r="Z10" s="118">
        <v>2557</v>
      </c>
      <c r="AA10" s="118">
        <v>0</v>
      </c>
      <c r="AB10" s="118">
        <v>0</v>
      </c>
      <c r="AC10" s="118">
        <v>11282</v>
      </c>
      <c r="AD10" s="118">
        <v>143875</v>
      </c>
      <c r="AE10" s="118">
        <v>155157</v>
      </c>
      <c r="AF10" s="114" t="s">
        <v>107</v>
      </c>
      <c r="AG10" s="114" t="s">
        <v>108</v>
      </c>
      <c r="AH10" s="118">
        <v>4030</v>
      </c>
      <c r="AI10" s="118">
        <v>20</v>
      </c>
    </row>
    <row r="11" spans="1:35" x14ac:dyDescent="0.2">
      <c r="A11" s="121"/>
      <c r="B11" s="114" t="s">
        <v>109</v>
      </c>
      <c r="C11" s="114" t="s">
        <v>110</v>
      </c>
      <c r="D11" s="115">
        <v>70214</v>
      </c>
      <c r="E11" s="115">
        <v>438</v>
      </c>
      <c r="F11" s="115">
        <v>70652</v>
      </c>
      <c r="G11" s="116">
        <v>1.5786295540155901E-2</v>
      </c>
      <c r="H11" s="115">
        <v>28420</v>
      </c>
      <c r="I11" s="115">
        <v>128</v>
      </c>
      <c r="J11" s="115">
        <v>28548</v>
      </c>
      <c r="K11" s="141">
        <v>-8.6727022617486202E-2</v>
      </c>
      <c r="L11" s="118">
        <v>0</v>
      </c>
      <c r="M11" s="116">
        <v>0</v>
      </c>
      <c r="N11" s="118">
        <v>99200</v>
      </c>
      <c r="O11" s="116">
        <v>-1.5999920645154903E-2</v>
      </c>
      <c r="P11" s="118">
        <v>231</v>
      </c>
      <c r="Q11" s="118">
        <v>99431</v>
      </c>
      <c r="R11" s="116">
        <v>-1.3708549492625E-2</v>
      </c>
      <c r="S11" s="122">
        <v>0</v>
      </c>
      <c r="T11" s="114" t="s">
        <v>89</v>
      </c>
      <c r="U11" s="114" t="s">
        <v>89</v>
      </c>
      <c r="V11" s="118">
        <v>69166</v>
      </c>
      <c r="W11" s="118">
        <v>69554</v>
      </c>
      <c r="X11" s="118">
        <v>388</v>
      </c>
      <c r="Y11" s="118">
        <v>31149</v>
      </c>
      <c r="Z11" s="118">
        <v>31259</v>
      </c>
      <c r="AA11" s="118">
        <v>110</v>
      </c>
      <c r="AB11" s="118">
        <v>0</v>
      </c>
      <c r="AC11" s="118">
        <v>0</v>
      </c>
      <c r="AD11" s="118">
        <v>100813</v>
      </c>
      <c r="AE11" s="118">
        <v>100813</v>
      </c>
      <c r="AF11" s="114" t="s">
        <v>111</v>
      </c>
      <c r="AG11" s="114" t="s">
        <v>108</v>
      </c>
      <c r="AH11" s="118">
        <v>4030</v>
      </c>
      <c r="AI11" s="118">
        <v>20</v>
      </c>
    </row>
    <row r="12" spans="1:35" x14ac:dyDescent="0.2">
      <c r="A12" s="121"/>
      <c r="B12" s="114" t="s">
        <v>112</v>
      </c>
      <c r="C12" s="114" t="s">
        <v>113</v>
      </c>
      <c r="D12" s="115">
        <v>125901</v>
      </c>
      <c r="E12" s="115">
        <v>36030</v>
      </c>
      <c r="F12" s="115">
        <v>161931</v>
      </c>
      <c r="G12" s="116">
        <v>5.3593503975431701E-2</v>
      </c>
      <c r="H12" s="115">
        <v>3670</v>
      </c>
      <c r="I12" s="115">
        <v>78</v>
      </c>
      <c r="J12" s="115">
        <v>3748</v>
      </c>
      <c r="K12" s="141">
        <v>-0.35733882030178299</v>
      </c>
      <c r="L12" s="118">
        <v>0</v>
      </c>
      <c r="M12" s="116">
        <v>-1</v>
      </c>
      <c r="N12" s="118">
        <v>165679</v>
      </c>
      <c r="O12" s="116">
        <v>3.85640048393062E-2</v>
      </c>
      <c r="P12" s="118">
        <v>9178</v>
      </c>
      <c r="Q12" s="118">
        <v>174857</v>
      </c>
      <c r="R12" s="116">
        <v>4.3567263677435103E-2</v>
      </c>
      <c r="S12" s="122">
        <v>0</v>
      </c>
      <c r="T12" s="114" t="s">
        <v>89</v>
      </c>
      <c r="U12" s="114" t="s">
        <v>89</v>
      </c>
      <c r="V12" s="118">
        <v>121878</v>
      </c>
      <c r="W12" s="118">
        <v>153694</v>
      </c>
      <c r="X12" s="118">
        <v>31816</v>
      </c>
      <c r="Y12" s="118">
        <v>5764</v>
      </c>
      <c r="Z12" s="118">
        <v>5832</v>
      </c>
      <c r="AA12" s="118">
        <v>68</v>
      </c>
      <c r="AB12" s="118">
        <v>1</v>
      </c>
      <c r="AC12" s="118">
        <v>8030</v>
      </c>
      <c r="AD12" s="118">
        <v>159527</v>
      </c>
      <c r="AE12" s="118">
        <v>167557</v>
      </c>
      <c r="AF12" s="114" t="s">
        <v>114</v>
      </c>
      <c r="AG12" s="114" t="s">
        <v>108</v>
      </c>
      <c r="AH12" s="118">
        <v>4030</v>
      </c>
      <c r="AI12" s="118">
        <v>20</v>
      </c>
    </row>
    <row r="13" spans="1:35" x14ac:dyDescent="0.2">
      <c r="A13" s="123"/>
      <c r="B13" s="114" t="s">
        <v>115</v>
      </c>
      <c r="C13" s="114" t="s">
        <v>116</v>
      </c>
      <c r="D13" s="115">
        <v>72885</v>
      </c>
      <c r="E13" s="115">
        <v>340</v>
      </c>
      <c r="F13" s="115">
        <v>73225</v>
      </c>
      <c r="G13" s="116">
        <v>-2.4356121674017003E-2</v>
      </c>
      <c r="H13" s="115">
        <v>25534</v>
      </c>
      <c r="I13" s="115">
        <v>12</v>
      </c>
      <c r="J13" s="115">
        <v>25546</v>
      </c>
      <c r="K13" s="141">
        <v>-6.4146243176905898E-2</v>
      </c>
      <c r="L13" s="118">
        <v>0</v>
      </c>
      <c r="M13" s="116">
        <v>0</v>
      </c>
      <c r="N13" s="118">
        <v>98771</v>
      </c>
      <c r="O13" s="116">
        <v>-3.4968246213971696E-2</v>
      </c>
      <c r="P13" s="118">
        <v>254</v>
      </c>
      <c r="Q13" s="118">
        <v>99025</v>
      </c>
      <c r="R13" s="116">
        <v>-4.3781805540802805E-2</v>
      </c>
      <c r="S13" s="122">
        <v>0</v>
      </c>
      <c r="T13" s="114" t="s">
        <v>89</v>
      </c>
      <c r="U13" s="114" t="s">
        <v>89</v>
      </c>
      <c r="V13" s="118">
        <v>74557</v>
      </c>
      <c r="W13" s="118">
        <v>75053</v>
      </c>
      <c r="X13" s="118">
        <v>496</v>
      </c>
      <c r="Y13" s="118">
        <v>27269</v>
      </c>
      <c r="Z13" s="118">
        <v>27297</v>
      </c>
      <c r="AA13" s="118">
        <v>28</v>
      </c>
      <c r="AB13" s="118">
        <v>0</v>
      </c>
      <c r="AC13" s="118">
        <v>1209</v>
      </c>
      <c r="AD13" s="118">
        <v>102350</v>
      </c>
      <c r="AE13" s="118">
        <v>103559</v>
      </c>
      <c r="AF13" s="114" t="s">
        <v>117</v>
      </c>
      <c r="AG13" s="114" t="s">
        <v>108</v>
      </c>
      <c r="AH13" s="118">
        <v>4030</v>
      </c>
      <c r="AI13" s="118">
        <v>20</v>
      </c>
    </row>
    <row r="14" spans="1:35" x14ac:dyDescent="0.2">
      <c r="A14" s="124" t="s">
        <v>103</v>
      </c>
      <c r="B14" s="124">
        <v>0</v>
      </c>
      <c r="C14" s="124">
        <v>0</v>
      </c>
      <c r="D14" s="125">
        <v>371088</v>
      </c>
      <c r="E14" s="125">
        <v>76466</v>
      </c>
      <c r="F14" s="125">
        <v>447554</v>
      </c>
      <c r="G14" s="126">
        <v>1.8049720326009603E-2</v>
      </c>
      <c r="H14" s="125">
        <v>60217</v>
      </c>
      <c r="I14" s="125">
        <v>220</v>
      </c>
      <c r="J14" s="125">
        <v>60437</v>
      </c>
      <c r="K14" s="142">
        <v>-9.7214131003062199E-2</v>
      </c>
      <c r="L14" s="143">
        <v>0</v>
      </c>
      <c r="M14" s="126">
        <v>-1</v>
      </c>
      <c r="N14" s="143">
        <v>507991</v>
      </c>
      <c r="O14" s="126">
        <v>2.8150385439183498E-3</v>
      </c>
      <c r="P14" s="143">
        <v>21781</v>
      </c>
      <c r="Q14" s="143">
        <v>529772</v>
      </c>
      <c r="R14" s="126">
        <v>5.0959425976026705E-3</v>
      </c>
      <c r="S14" s="127">
        <v>0</v>
      </c>
      <c r="T14" s="128">
        <v>0</v>
      </c>
      <c r="U14" s="128">
        <v>0</v>
      </c>
      <c r="V14" s="129">
        <v>369219</v>
      </c>
      <c r="W14" s="129">
        <v>439619</v>
      </c>
      <c r="X14" s="129">
        <v>70400</v>
      </c>
      <c r="Y14" s="129">
        <v>66739</v>
      </c>
      <c r="Z14" s="129">
        <v>66945</v>
      </c>
      <c r="AA14" s="129">
        <v>206</v>
      </c>
      <c r="AB14" s="129">
        <v>1</v>
      </c>
      <c r="AC14" s="129">
        <v>20521</v>
      </c>
      <c r="AD14" s="129">
        <v>506565</v>
      </c>
      <c r="AE14" s="129">
        <v>527086</v>
      </c>
      <c r="AF14" s="128">
        <v>0</v>
      </c>
      <c r="AG14" s="128">
        <v>0</v>
      </c>
      <c r="AH14" s="129">
        <v>16120</v>
      </c>
      <c r="AI14" s="129">
        <v>80</v>
      </c>
    </row>
    <row r="15" spans="1:35" x14ac:dyDescent="0.2">
      <c r="A15" s="119" t="s">
        <v>118</v>
      </c>
      <c r="B15" s="114" t="s">
        <v>119</v>
      </c>
      <c r="C15" s="114" t="s">
        <v>120</v>
      </c>
      <c r="D15" s="115">
        <v>31135</v>
      </c>
      <c r="E15" s="115">
        <v>1754</v>
      </c>
      <c r="F15" s="115">
        <v>32889</v>
      </c>
      <c r="G15" s="116">
        <v>2.8166812554708001E-2</v>
      </c>
      <c r="H15" s="115">
        <v>0</v>
      </c>
      <c r="I15" s="115">
        <v>0</v>
      </c>
      <c r="J15" s="115">
        <v>0</v>
      </c>
      <c r="K15" s="141">
        <v>-1</v>
      </c>
      <c r="L15" s="118">
        <v>380</v>
      </c>
      <c r="M15" s="116">
        <v>2.0158730158730203</v>
      </c>
      <c r="N15" s="118">
        <v>33269</v>
      </c>
      <c r="O15" s="116">
        <v>2.12733300589391E-2</v>
      </c>
      <c r="P15" s="118">
        <v>847</v>
      </c>
      <c r="Q15" s="118">
        <v>34116</v>
      </c>
      <c r="R15" s="116">
        <v>2.1100835054323402E-2</v>
      </c>
      <c r="S15" s="120">
        <v>4</v>
      </c>
      <c r="T15" s="114" t="s">
        <v>89</v>
      </c>
      <c r="U15" s="114" t="s">
        <v>89</v>
      </c>
      <c r="V15" s="118">
        <v>30276</v>
      </c>
      <c r="W15" s="118">
        <v>31988</v>
      </c>
      <c r="X15" s="118">
        <v>1712</v>
      </c>
      <c r="Y15" s="118">
        <v>462</v>
      </c>
      <c r="Z15" s="118">
        <v>462</v>
      </c>
      <c r="AA15" s="118">
        <v>0</v>
      </c>
      <c r="AB15" s="118">
        <v>126</v>
      </c>
      <c r="AC15" s="118">
        <v>835</v>
      </c>
      <c r="AD15" s="118">
        <v>32576</v>
      </c>
      <c r="AE15" s="118">
        <v>33411</v>
      </c>
      <c r="AF15" s="114" t="s">
        <v>121</v>
      </c>
      <c r="AG15" s="114" t="s">
        <v>122</v>
      </c>
      <c r="AH15" s="118">
        <v>4030</v>
      </c>
      <c r="AI15" s="118">
        <v>20</v>
      </c>
    </row>
    <row r="16" spans="1:35" x14ac:dyDescent="0.2">
      <c r="A16" s="121"/>
      <c r="B16" s="114" t="s">
        <v>123</v>
      </c>
      <c r="C16" s="114" t="s">
        <v>124</v>
      </c>
      <c r="D16" s="115">
        <v>19034</v>
      </c>
      <c r="E16" s="115">
        <v>0</v>
      </c>
      <c r="F16" s="115">
        <v>19034</v>
      </c>
      <c r="G16" s="116">
        <v>6.4509306260575302E-3</v>
      </c>
      <c r="H16" s="115">
        <v>0</v>
      </c>
      <c r="I16" s="115">
        <v>0</v>
      </c>
      <c r="J16" s="115">
        <v>0</v>
      </c>
      <c r="K16" s="141">
        <v>0</v>
      </c>
      <c r="L16" s="118">
        <v>0</v>
      </c>
      <c r="M16" s="116">
        <v>0</v>
      </c>
      <c r="N16" s="118">
        <v>19034</v>
      </c>
      <c r="O16" s="116">
        <v>6.4509306260575302E-3</v>
      </c>
      <c r="P16" s="118">
        <v>0</v>
      </c>
      <c r="Q16" s="118">
        <v>19034</v>
      </c>
      <c r="R16" s="116">
        <v>6.4509306260575302E-3</v>
      </c>
      <c r="S16" s="122">
        <v>0</v>
      </c>
      <c r="T16" s="114" t="s">
        <v>89</v>
      </c>
      <c r="U16" s="114" t="s">
        <v>89</v>
      </c>
      <c r="V16" s="118">
        <v>18906</v>
      </c>
      <c r="W16" s="118">
        <v>18912</v>
      </c>
      <c r="X16" s="118">
        <v>6</v>
      </c>
      <c r="Y16" s="118">
        <v>0</v>
      </c>
      <c r="Z16" s="118">
        <v>0</v>
      </c>
      <c r="AA16" s="118">
        <v>0</v>
      </c>
      <c r="AB16" s="118">
        <v>0</v>
      </c>
      <c r="AC16" s="118">
        <v>0</v>
      </c>
      <c r="AD16" s="118">
        <v>18912</v>
      </c>
      <c r="AE16" s="118">
        <v>18912</v>
      </c>
      <c r="AF16" s="114" t="s">
        <v>125</v>
      </c>
      <c r="AG16" s="114" t="s">
        <v>122</v>
      </c>
      <c r="AH16" s="118">
        <v>4030</v>
      </c>
      <c r="AI16" s="118">
        <v>20</v>
      </c>
    </row>
    <row r="17" spans="1:35" x14ac:dyDescent="0.2">
      <c r="A17" s="121"/>
      <c r="B17" s="114" t="s">
        <v>126</v>
      </c>
      <c r="C17" s="114" t="s">
        <v>127</v>
      </c>
      <c r="D17" s="115">
        <v>53333</v>
      </c>
      <c r="E17" s="115">
        <v>308</v>
      </c>
      <c r="F17" s="115">
        <v>53641</v>
      </c>
      <c r="G17" s="116">
        <v>-1.07516966656831E-2</v>
      </c>
      <c r="H17" s="115">
        <v>2474</v>
      </c>
      <c r="I17" s="115">
        <v>0</v>
      </c>
      <c r="J17" s="115">
        <v>2474</v>
      </c>
      <c r="K17" s="141">
        <v>-0.19701395650762699</v>
      </c>
      <c r="L17" s="118">
        <v>0</v>
      </c>
      <c r="M17" s="116">
        <v>0</v>
      </c>
      <c r="N17" s="118">
        <v>56115</v>
      </c>
      <c r="O17" s="116">
        <v>-2.0766076258616203E-2</v>
      </c>
      <c r="P17" s="118">
        <v>1195</v>
      </c>
      <c r="Q17" s="118">
        <v>57310</v>
      </c>
      <c r="R17" s="116">
        <v>-1.9252160520236202E-2</v>
      </c>
      <c r="S17" s="122">
        <v>0</v>
      </c>
      <c r="T17" s="114" t="s">
        <v>89</v>
      </c>
      <c r="U17" s="114" t="s">
        <v>89</v>
      </c>
      <c r="V17" s="118">
        <v>53812</v>
      </c>
      <c r="W17" s="118">
        <v>54224</v>
      </c>
      <c r="X17" s="118">
        <v>412</v>
      </c>
      <c r="Y17" s="118">
        <v>3079</v>
      </c>
      <c r="Z17" s="118">
        <v>3081</v>
      </c>
      <c r="AA17" s="118">
        <v>2</v>
      </c>
      <c r="AB17" s="118">
        <v>0</v>
      </c>
      <c r="AC17" s="118">
        <v>1130</v>
      </c>
      <c r="AD17" s="118">
        <v>57305</v>
      </c>
      <c r="AE17" s="118">
        <v>58435</v>
      </c>
      <c r="AF17" s="114" t="s">
        <v>128</v>
      </c>
      <c r="AG17" s="114" t="s">
        <v>122</v>
      </c>
      <c r="AH17" s="118">
        <v>4030</v>
      </c>
      <c r="AI17" s="118">
        <v>20</v>
      </c>
    </row>
    <row r="18" spans="1:35" x14ac:dyDescent="0.2">
      <c r="A18" s="121"/>
      <c r="B18" s="114" t="s">
        <v>129</v>
      </c>
      <c r="C18" s="114" t="s">
        <v>130</v>
      </c>
      <c r="D18" s="115">
        <v>42370</v>
      </c>
      <c r="E18" s="115">
        <v>42</v>
      </c>
      <c r="F18" s="115">
        <v>42412</v>
      </c>
      <c r="G18" s="116">
        <v>-6.6863215330795811E-2</v>
      </c>
      <c r="H18" s="115">
        <v>18217</v>
      </c>
      <c r="I18" s="115">
        <v>14</v>
      </c>
      <c r="J18" s="115">
        <v>18231</v>
      </c>
      <c r="K18" s="141">
        <v>-0.19722589167767501</v>
      </c>
      <c r="L18" s="118">
        <v>0</v>
      </c>
      <c r="M18" s="116">
        <v>-1</v>
      </c>
      <c r="N18" s="118">
        <v>60643</v>
      </c>
      <c r="O18" s="116">
        <v>-0.11031073031894599</v>
      </c>
      <c r="P18" s="118">
        <v>139</v>
      </c>
      <c r="Q18" s="118">
        <v>60782</v>
      </c>
      <c r="R18" s="116">
        <v>-0.108598413187264</v>
      </c>
      <c r="S18" s="122">
        <v>0</v>
      </c>
      <c r="T18" s="114" t="s">
        <v>89</v>
      </c>
      <c r="U18" s="114" t="s">
        <v>89</v>
      </c>
      <c r="V18" s="118">
        <v>45379</v>
      </c>
      <c r="W18" s="118">
        <v>45451</v>
      </c>
      <c r="X18" s="118">
        <v>72</v>
      </c>
      <c r="Y18" s="118">
        <v>22696</v>
      </c>
      <c r="Z18" s="118">
        <v>22710</v>
      </c>
      <c r="AA18" s="118">
        <v>14</v>
      </c>
      <c r="AB18" s="118">
        <v>1</v>
      </c>
      <c r="AC18" s="118">
        <v>25</v>
      </c>
      <c r="AD18" s="118">
        <v>68162</v>
      </c>
      <c r="AE18" s="118">
        <v>68187</v>
      </c>
      <c r="AF18" s="114" t="s">
        <v>131</v>
      </c>
      <c r="AG18" s="114" t="s">
        <v>122</v>
      </c>
      <c r="AH18" s="118">
        <v>4030</v>
      </c>
      <c r="AI18" s="118">
        <v>20</v>
      </c>
    </row>
    <row r="19" spans="1:35" x14ac:dyDescent="0.2">
      <c r="A19" s="121"/>
      <c r="B19" s="114" t="s">
        <v>132</v>
      </c>
      <c r="C19" s="114" t="s">
        <v>133</v>
      </c>
      <c r="D19" s="115">
        <v>21632</v>
      </c>
      <c r="E19" s="115">
        <v>4930</v>
      </c>
      <c r="F19" s="115">
        <v>26562</v>
      </c>
      <c r="G19" s="116">
        <v>4.5830380344909001E-2</v>
      </c>
      <c r="H19" s="115">
        <v>0</v>
      </c>
      <c r="I19" s="115">
        <v>0</v>
      </c>
      <c r="J19" s="115">
        <v>0</v>
      </c>
      <c r="K19" s="141">
        <v>-1</v>
      </c>
      <c r="L19" s="118">
        <v>0</v>
      </c>
      <c r="M19" s="116">
        <v>0</v>
      </c>
      <c r="N19" s="118">
        <v>26562</v>
      </c>
      <c r="O19" s="116">
        <v>2.2480560474247398E-2</v>
      </c>
      <c r="P19" s="118">
        <v>360</v>
      </c>
      <c r="Q19" s="118">
        <v>26922</v>
      </c>
      <c r="R19" s="116">
        <v>1.8152938506920801E-2</v>
      </c>
      <c r="S19" s="122">
        <v>0</v>
      </c>
      <c r="T19" s="114" t="s">
        <v>89</v>
      </c>
      <c r="U19" s="114" t="s">
        <v>89</v>
      </c>
      <c r="V19" s="118">
        <v>20762</v>
      </c>
      <c r="W19" s="118">
        <v>25398</v>
      </c>
      <c r="X19" s="118">
        <v>4636</v>
      </c>
      <c r="Y19" s="118">
        <v>580</v>
      </c>
      <c r="Z19" s="118">
        <v>580</v>
      </c>
      <c r="AA19" s="118">
        <v>0</v>
      </c>
      <c r="AB19" s="118">
        <v>0</v>
      </c>
      <c r="AC19" s="118">
        <v>464</v>
      </c>
      <c r="AD19" s="118">
        <v>25978</v>
      </c>
      <c r="AE19" s="118">
        <v>26442</v>
      </c>
      <c r="AF19" s="114" t="s">
        <v>134</v>
      </c>
      <c r="AG19" s="114" t="s">
        <v>122</v>
      </c>
      <c r="AH19" s="118">
        <v>4030</v>
      </c>
      <c r="AI19" s="118">
        <v>20</v>
      </c>
    </row>
    <row r="20" spans="1:35" x14ac:dyDescent="0.2">
      <c r="A20" s="121"/>
      <c r="B20" s="114" t="s">
        <v>135</v>
      </c>
      <c r="C20" s="114" t="s">
        <v>136</v>
      </c>
      <c r="D20" s="115">
        <v>25013</v>
      </c>
      <c r="E20" s="115">
        <v>244</v>
      </c>
      <c r="F20" s="115">
        <v>25257</v>
      </c>
      <c r="G20" s="116">
        <v>-7.64927419649713E-2</v>
      </c>
      <c r="H20" s="115">
        <v>0</v>
      </c>
      <c r="I20" s="115">
        <v>0</v>
      </c>
      <c r="J20" s="115">
        <v>0</v>
      </c>
      <c r="K20" s="141">
        <v>-1</v>
      </c>
      <c r="L20" s="118">
        <v>5417</v>
      </c>
      <c r="M20" s="116">
        <v>-0.13063713689616399</v>
      </c>
      <c r="N20" s="118">
        <v>30674</v>
      </c>
      <c r="O20" s="116">
        <v>-8.8656485828034898E-2</v>
      </c>
      <c r="P20" s="118">
        <v>266</v>
      </c>
      <c r="Q20" s="118">
        <v>30940</v>
      </c>
      <c r="R20" s="116">
        <v>-8.6534203300758797E-2</v>
      </c>
      <c r="S20" s="122">
        <v>0</v>
      </c>
      <c r="T20" s="114" t="s">
        <v>89</v>
      </c>
      <c r="U20" s="114" t="s">
        <v>89</v>
      </c>
      <c r="V20" s="118">
        <v>27113</v>
      </c>
      <c r="W20" s="118">
        <v>27349</v>
      </c>
      <c r="X20" s="118">
        <v>236</v>
      </c>
      <c r="Y20" s="118">
        <v>78</v>
      </c>
      <c r="Z20" s="118">
        <v>78</v>
      </c>
      <c r="AA20" s="118">
        <v>0</v>
      </c>
      <c r="AB20" s="118">
        <v>6231</v>
      </c>
      <c r="AC20" s="118">
        <v>213</v>
      </c>
      <c r="AD20" s="118">
        <v>33658</v>
      </c>
      <c r="AE20" s="118">
        <v>33871</v>
      </c>
      <c r="AF20" s="114" t="s">
        <v>137</v>
      </c>
      <c r="AG20" s="114" t="s">
        <v>122</v>
      </c>
      <c r="AH20" s="118">
        <v>4030</v>
      </c>
      <c r="AI20" s="118">
        <v>20</v>
      </c>
    </row>
    <row r="21" spans="1:35" x14ac:dyDescent="0.2">
      <c r="A21" s="121"/>
      <c r="B21" s="114" t="s">
        <v>138</v>
      </c>
      <c r="C21" s="114" t="s">
        <v>139</v>
      </c>
      <c r="D21" s="115">
        <v>4243</v>
      </c>
      <c r="E21" s="115">
        <v>0</v>
      </c>
      <c r="F21" s="115">
        <v>4243</v>
      </c>
      <c r="G21" s="116">
        <v>-0.23064369900272</v>
      </c>
      <c r="H21" s="115">
        <v>0</v>
      </c>
      <c r="I21" s="115">
        <v>0</v>
      </c>
      <c r="J21" s="115">
        <v>0</v>
      </c>
      <c r="K21" s="141">
        <v>0</v>
      </c>
      <c r="L21" s="118">
        <v>0</v>
      </c>
      <c r="M21" s="116">
        <v>0</v>
      </c>
      <c r="N21" s="118">
        <v>4243</v>
      </c>
      <c r="O21" s="116">
        <v>-0.23064369900272</v>
      </c>
      <c r="P21" s="118">
        <v>431</v>
      </c>
      <c r="Q21" s="118">
        <v>4674</v>
      </c>
      <c r="R21" s="116">
        <v>-0.20075239398084799</v>
      </c>
      <c r="S21" s="122">
        <v>0</v>
      </c>
      <c r="T21" s="114" t="s">
        <v>89</v>
      </c>
      <c r="U21" s="114" t="s">
        <v>89</v>
      </c>
      <c r="V21" s="118">
        <v>5511</v>
      </c>
      <c r="W21" s="118">
        <v>5515</v>
      </c>
      <c r="X21" s="118">
        <v>4</v>
      </c>
      <c r="Y21" s="118">
        <v>0</v>
      </c>
      <c r="Z21" s="118">
        <v>0</v>
      </c>
      <c r="AA21" s="118">
        <v>0</v>
      </c>
      <c r="AB21" s="118">
        <v>0</v>
      </c>
      <c r="AC21" s="118">
        <v>333</v>
      </c>
      <c r="AD21" s="118">
        <v>5515</v>
      </c>
      <c r="AE21" s="118">
        <v>5848</v>
      </c>
      <c r="AF21" s="114" t="s">
        <v>140</v>
      </c>
      <c r="AG21" s="114" t="s">
        <v>122</v>
      </c>
      <c r="AH21" s="118">
        <v>4030</v>
      </c>
      <c r="AI21" s="118">
        <v>20</v>
      </c>
    </row>
    <row r="22" spans="1:35" x14ac:dyDescent="0.2">
      <c r="A22" s="121"/>
      <c r="B22" s="114" t="s">
        <v>141</v>
      </c>
      <c r="C22" s="114" t="s">
        <v>142</v>
      </c>
      <c r="D22" s="115">
        <v>45111</v>
      </c>
      <c r="E22" s="115">
        <v>200</v>
      </c>
      <c r="F22" s="115">
        <v>45311</v>
      </c>
      <c r="G22" s="116">
        <v>4.2734846044092605E-2</v>
      </c>
      <c r="H22" s="115">
        <v>4740</v>
      </c>
      <c r="I22" s="115">
        <v>0</v>
      </c>
      <c r="J22" s="115">
        <v>4740</v>
      </c>
      <c r="K22" s="141">
        <v>0.39043707832208902</v>
      </c>
      <c r="L22" s="118">
        <v>0</v>
      </c>
      <c r="M22" s="116">
        <v>0</v>
      </c>
      <c r="N22" s="118">
        <v>50051</v>
      </c>
      <c r="O22" s="116">
        <v>6.8028081855621703E-2</v>
      </c>
      <c r="P22" s="118">
        <v>559</v>
      </c>
      <c r="Q22" s="118">
        <v>50610</v>
      </c>
      <c r="R22" s="116">
        <v>6.9165117458171402E-2</v>
      </c>
      <c r="S22" s="122">
        <v>0</v>
      </c>
      <c r="T22" s="114" t="s">
        <v>89</v>
      </c>
      <c r="U22" s="114" t="s">
        <v>89</v>
      </c>
      <c r="V22" s="118">
        <v>43288</v>
      </c>
      <c r="W22" s="118">
        <v>43454</v>
      </c>
      <c r="X22" s="118">
        <v>166</v>
      </c>
      <c r="Y22" s="118">
        <v>3409</v>
      </c>
      <c r="Z22" s="118">
        <v>3409</v>
      </c>
      <c r="AA22" s="118">
        <v>0</v>
      </c>
      <c r="AB22" s="118">
        <v>0</v>
      </c>
      <c r="AC22" s="118">
        <v>473</v>
      </c>
      <c r="AD22" s="118">
        <v>46863</v>
      </c>
      <c r="AE22" s="118">
        <v>47336</v>
      </c>
      <c r="AF22" s="114" t="s">
        <v>143</v>
      </c>
      <c r="AG22" s="114" t="s">
        <v>122</v>
      </c>
      <c r="AH22" s="118">
        <v>4030</v>
      </c>
      <c r="AI22" s="118">
        <v>20</v>
      </c>
    </row>
    <row r="23" spans="1:35" x14ac:dyDescent="0.2">
      <c r="A23" s="123"/>
      <c r="B23" s="114" t="s">
        <v>144</v>
      </c>
      <c r="C23" s="114" t="s">
        <v>145</v>
      </c>
      <c r="D23" s="115">
        <v>9748</v>
      </c>
      <c r="E23" s="115">
        <v>2</v>
      </c>
      <c r="F23" s="115">
        <v>9750</v>
      </c>
      <c r="G23" s="116">
        <v>0.13835376532399302</v>
      </c>
      <c r="H23" s="115">
        <v>198</v>
      </c>
      <c r="I23" s="115">
        <v>0</v>
      </c>
      <c r="J23" s="115">
        <v>198</v>
      </c>
      <c r="K23" s="141">
        <v>-0.13537117903930102</v>
      </c>
      <c r="L23" s="118">
        <v>0</v>
      </c>
      <c r="M23" s="116">
        <v>0</v>
      </c>
      <c r="N23" s="118">
        <v>9948</v>
      </c>
      <c r="O23" s="116">
        <v>0.13122583579713404</v>
      </c>
      <c r="P23" s="118">
        <v>0</v>
      </c>
      <c r="Q23" s="118">
        <v>9948</v>
      </c>
      <c r="R23" s="116">
        <v>0.13122583579713404</v>
      </c>
      <c r="S23" s="122">
        <v>0</v>
      </c>
      <c r="T23" s="114" t="s">
        <v>89</v>
      </c>
      <c r="U23" s="114" t="s">
        <v>89</v>
      </c>
      <c r="V23" s="118">
        <v>8561</v>
      </c>
      <c r="W23" s="118">
        <v>8565</v>
      </c>
      <c r="X23" s="118">
        <v>4</v>
      </c>
      <c r="Y23" s="118">
        <v>229</v>
      </c>
      <c r="Z23" s="118">
        <v>229</v>
      </c>
      <c r="AA23" s="118">
        <v>0</v>
      </c>
      <c r="AB23" s="118">
        <v>0</v>
      </c>
      <c r="AC23" s="118">
        <v>0</v>
      </c>
      <c r="AD23" s="118">
        <v>8794</v>
      </c>
      <c r="AE23" s="118">
        <v>8794</v>
      </c>
      <c r="AF23" s="114" t="s">
        <v>146</v>
      </c>
      <c r="AG23" s="114" t="s">
        <v>122</v>
      </c>
      <c r="AH23" s="118">
        <v>4030</v>
      </c>
      <c r="AI23" s="118">
        <v>20</v>
      </c>
    </row>
    <row r="24" spans="1:35" x14ac:dyDescent="0.2">
      <c r="A24" s="124" t="s">
        <v>103</v>
      </c>
      <c r="B24" s="124">
        <v>0</v>
      </c>
      <c r="C24" s="124">
        <v>0</v>
      </c>
      <c r="D24" s="125">
        <v>251619</v>
      </c>
      <c r="E24" s="125">
        <v>7480</v>
      </c>
      <c r="F24" s="125">
        <v>259099</v>
      </c>
      <c r="G24" s="126">
        <v>-6.7355169135461706E-3</v>
      </c>
      <c r="H24" s="125">
        <v>25629</v>
      </c>
      <c r="I24" s="125">
        <v>14</v>
      </c>
      <c r="J24" s="125">
        <v>25643</v>
      </c>
      <c r="K24" s="142">
        <v>-0.16059445481030502</v>
      </c>
      <c r="L24" s="143">
        <v>5797</v>
      </c>
      <c r="M24" s="126">
        <v>-8.8235294117647106E-2</v>
      </c>
      <c r="N24" s="143">
        <v>290539</v>
      </c>
      <c r="O24" s="126">
        <v>-2.4260905485234904E-2</v>
      </c>
      <c r="P24" s="143">
        <v>3797</v>
      </c>
      <c r="Q24" s="143">
        <v>294336</v>
      </c>
      <c r="R24" s="126">
        <v>-2.2905628809305703E-2</v>
      </c>
      <c r="S24" s="127">
        <v>0</v>
      </c>
      <c r="T24" s="128">
        <v>0</v>
      </c>
      <c r="U24" s="128">
        <v>0</v>
      </c>
      <c r="V24" s="129">
        <v>253608</v>
      </c>
      <c r="W24" s="129">
        <v>260856</v>
      </c>
      <c r="X24" s="129">
        <v>7248</v>
      </c>
      <c r="Y24" s="129">
        <v>30533</v>
      </c>
      <c r="Z24" s="129">
        <v>30549</v>
      </c>
      <c r="AA24" s="129">
        <v>16</v>
      </c>
      <c r="AB24" s="129">
        <v>6358</v>
      </c>
      <c r="AC24" s="129">
        <v>3473</v>
      </c>
      <c r="AD24" s="129">
        <v>297763</v>
      </c>
      <c r="AE24" s="129">
        <v>301236</v>
      </c>
      <c r="AF24" s="128">
        <v>0</v>
      </c>
      <c r="AG24" s="128">
        <v>0</v>
      </c>
      <c r="AH24" s="129">
        <v>36270</v>
      </c>
      <c r="AI24" s="129">
        <v>180</v>
      </c>
    </row>
    <row r="25" spans="1:35" x14ac:dyDescent="0.2">
      <c r="A25" s="119" t="s">
        <v>147</v>
      </c>
      <c r="B25" s="114" t="s">
        <v>148</v>
      </c>
      <c r="C25" s="114" t="s">
        <v>149</v>
      </c>
      <c r="D25" s="115">
        <v>3611</v>
      </c>
      <c r="E25" s="115">
        <v>16</v>
      </c>
      <c r="F25" s="115">
        <v>3627</v>
      </c>
      <c r="G25" s="116">
        <v>-2.1052631578947399E-2</v>
      </c>
      <c r="H25" s="115">
        <v>0</v>
      </c>
      <c r="I25" s="115">
        <v>0</v>
      </c>
      <c r="J25" s="115">
        <v>0</v>
      </c>
      <c r="K25" s="141">
        <v>0</v>
      </c>
      <c r="L25" s="118">
        <v>0</v>
      </c>
      <c r="M25" s="116">
        <v>0</v>
      </c>
      <c r="N25" s="118">
        <v>3627</v>
      </c>
      <c r="O25" s="116">
        <v>-2.1052631578947399E-2</v>
      </c>
      <c r="P25" s="118">
        <v>1090</v>
      </c>
      <c r="Q25" s="118">
        <v>4717</v>
      </c>
      <c r="R25" s="116">
        <v>2.7636054421768703E-3</v>
      </c>
      <c r="S25" s="120">
        <v>5</v>
      </c>
      <c r="T25" s="114" t="s">
        <v>89</v>
      </c>
      <c r="U25" s="114" t="s">
        <v>89</v>
      </c>
      <c r="V25" s="118">
        <v>3695</v>
      </c>
      <c r="W25" s="118">
        <v>3705</v>
      </c>
      <c r="X25" s="118">
        <v>10</v>
      </c>
      <c r="Y25" s="118">
        <v>0</v>
      </c>
      <c r="Z25" s="118">
        <v>0</v>
      </c>
      <c r="AA25" s="118">
        <v>0</v>
      </c>
      <c r="AB25" s="118">
        <v>0</v>
      </c>
      <c r="AC25" s="118">
        <v>999</v>
      </c>
      <c r="AD25" s="118">
        <v>3705</v>
      </c>
      <c r="AE25" s="118">
        <v>4704</v>
      </c>
      <c r="AF25" s="114" t="s">
        <v>150</v>
      </c>
      <c r="AG25" s="114" t="s">
        <v>151</v>
      </c>
      <c r="AH25" s="118">
        <v>4030</v>
      </c>
      <c r="AI25" s="118">
        <v>20</v>
      </c>
    </row>
    <row r="26" spans="1:35" x14ac:dyDescent="0.2">
      <c r="A26" s="121"/>
      <c r="B26" s="114" t="s">
        <v>152</v>
      </c>
      <c r="C26" s="114" t="s">
        <v>153</v>
      </c>
      <c r="D26" s="115">
        <v>493</v>
      </c>
      <c r="E26" s="115">
        <v>12</v>
      </c>
      <c r="F26" s="115">
        <v>505</v>
      </c>
      <c r="G26" s="116">
        <v>0.01</v>
      </c>
      <c r="H26" s="115">
        <v>0</v>
      </c>
      <c r="I26" s="115">
        <v>0</v>
      </c>
      <c r="J26" s="115">
        <v>0</v>
      </c>
      <c r="K26" s="141">
        <v>0</v>
      </c>
      <c r="L26" s="118">
        <v>0</v>
      </c>
      <c r="M26" s="116">
        <v>0</v>
      </c>
      <c r="N26" s="118">
        <v>505</v>
      </c>
      <c r="O26" s="116">
        <v>0.01</v>
      </c>
      <c r="P26" s="118">
        <v>810</v>
      </c>
      <c r="Q26" s="118">
        <v>1315</v>
      </c>
      <c r="R26" s="116">
        <v>0.10411418975650701</v>
      </c>
      <c r="S26" s="122">
        <v>0</v>
      </c>
      <c r="T26" s="114" t="s">
        <v>89</v>
      </c>
      <c r="U26" s="114" t="s">
        <v>89</v>
      </c>
      <c r="V26" s="118">
        <v>492</v>
      </c>
      <c r="W26" s="118">
        <v>500</v>
      </c>
      <c r="X26" s="118">
        <v>8</v>
      </c>
      <c r="Y26" s="118">
        <v>0</v>
      </c>
      <c r="Z26" s="118">
        <v>0</v>
      </c>
      <c r="AA26" s="118">
        <v>0</v>
      </c>
      <c r="AB26" s="118">
        <v>0</v>
      </c>
      <c r="AC26" s="118">
        <v>691</v>
      </c>
      <c r="AD26" s="118">
        <v>500</v>
      </c>
      <c r="AE26" s="118">
        <v>1191</v>
      </c>
      <c r="AF26" s="114" t="s">
        <v>154</v>
      </c>
      <c r="AG26" s="114" t="s">
        <v>151</v>
      </c>
      <c r="AH26" s="118">
        <v>4030</v>
      </c>
      <c r="AI26" s="118">
        <v>20</v>
      </c>
    </row>
    <row r="27" spans="1:35" x14ac:dyDescent="0.2">
      <c r="A27" s="121"/>
      <c r="B27" s="114" t="s">
        <v>155</v>
      </c>
      <c r="C27" s="114" t="s">
        <v>156</v>
      </c>
      <c r="D27" s="115">
        <v>8035</v>
      </c>
      <c r="E27" s="115">
        <v>168</v>
      </c>
      <c r="F27" s="115">
        <v>8203</v>
      </c>
      <c r="G27" s="116">
        <v>-7.7485380116959102E-2</v>
      </c>
      <c r="H27" s="115">
        <v>0</v>
      </c>
      <c r="I27" s="115">
        <v>0</v>
      </c>
      <c r="J27" s="115">
        <v>0</v>
      </c>
      <c r="K27" s="141">
        <v>0</v>
      </c>
      <c r="L27" s="118">
        <v>802</v>
      </c>
      <c r="M27" s="116">
        <v>-0.46138347884486203</v>
      </c>
      <c r="N27" s="118">
        <v>9005</v>
      </c>
      <c r="O27" s="116">
        <v>-0.13254985068875799</v>
      </c>
      <c r="P27" s="118">
        <v>2460</v>
      </c>
      <c r="Q27" s="118">
        <v>11465</v>
      </c>
      <c r="R27" s="116">
        <v>-8.2065652522017599E-2</v>
      </c>
      <c r="S27" s="122">
        <v>0</v>
      </c>
      <c r="T27" s="114" t="s">
        <v>89</v>
      </c>
      <c r="U27" s="114" t="s">
        <v>89</v>
      </c>
      <c r="V27" s="118">
        <v>8778</v>
      </c>
      <c r="W27" s="118">
        <v>8892</v>
      </c>
      <c r="X27" s="118">
        <v>114</v>
      </c>
      <c r="Y27" s="118">
        <v>0</v>
      </c>
      <c r="Z27" s="118">
        <v>0</v>
      </c>
      <c r="AA27" s="118">
        <v>0</v>
      </c>
      <c r="AB27" s="118">
        <v>1489</v>
      </c>
      <c r="AC27" s="118">
        <v>2109</v>
      </c>
      <c r="AD27" s="118">
        <v>10381</v>
      </c>
      <c r="AE27" s="118">
        <v>12490</v>
      </c>
      <c r="AF27" s="114" t="s">
        <v>157</v>
      </c>
      <c r="AG27" s="114" t="s">
        <v>151</v>
      </c>
      <c r="AH27" s="118">
        <v>4030</v>
      </c>
      <c r="AI27" s="118">
        <v>20</v>
      </c>
    </row>
    <row r="28" spans="1:35" x14ac:dyDescent="0.2">
      <c r="A28" s="121"/>
      <c r="B28" s="114" t="s">
        <v>158</v>
      </c>
      <c r="C28" s="114" t="s">
        <v>159</v>
      </c>
      <c r="D28" s="115">
        <v>1342</v>
      </c>
      <c r="E28" s="115">
        <v>32</v>
      </c>
      <c r="F28" s="115">
        <v>1374</v>
      </c>
      <c r="G28" s="116">
        <v>0.22133333333333299</v>
      </c>
      <c r="H28" s="115">
        <v>0</v>
      </c>
      <c r="I28" s="115">
        <v>0</v>
      </c>
      <c r="J28" s="115">
        <v>0</v>
      </c>
      <c r="K28" s="141">
        <v>0</v>
      </c>
      <c r="L28" s="118">
        <v>0</v>
      </c>
      <c r="M28" s="116">
        <v>0</v>
      </c>
      <c r="N28" s="118">
        <v>1374</v>
      </c>
      <c r="O28" s="116">
        <v>0.22133333333333299</v>
      </c>
      <c r="P28" s="118">
        <v>1295</v>
      </c>
      <c r="Q28" s="118">
        <v>2669</v>
      </c>
      <c r="R28" s="116">
        <v>0.22262940907008699</v>
      </c>
      <c r="S28" s="122">
        <v>0</v>
      </c>
      <c r="T28" s="114" t="s">
        <v>89</v>
      </c>
      <c r="U28" s="114" t="s">
        <v>89</v>
      </c>
      <c r="V28" s="118">
        <v>1085</v>
      </c>
      <c r="W28" s="118">
        <v>1125</v>
      </c>
      <c r="X28" s="118">
        <v>40</v>
      </c>
      <c r="Y28" s="118">
        <v>0</v>
      </c>
      <c r="Z28" s="118">
        <v>0</v>
      </c>
      <c r="AA28" s="118">
        <v>0</v>
      </c>
      <c r="AB28" s="118">
        <v>0</v>
      </c>
      <c r="AC28" s="118">
        <v>1058</v>
      </c>
      <c r="AD28" s="118">
        <v>1125</v>
      </c>
      <c r="AE28" s="118">
        <v>2183</v>
      </c>
      <c r="AF28" s="114" t="s">
        <v>160</v>
      </c>
      <c r="AG28" s="114" t="s">
        <v>151</v>
      </c>
      <c r="AH28" s="118">
        <v>4030</v>
      </c>
      <c r="AI28" s="118">
        <v>20</v>
      </c>
    </row>
    <row r="29" spans="1:35" x14ac:dyDescent="0.2">
      <c r="A29" s="121"/>
      <c r="B29" s="114" t="s">
        <v>161</v>
      </c>
      <c r="C29" s="114" t="s">
        <v>162</v>
      </c>
      <c r="D29" s="115">
        <v>308</v>
      </c>
      <c r="E29" s="115">
        <v>0</v>
      </c>
      <c r="F29" s="115">
        <v>308</v>
      </c>
      <c r="G29" s="116">
        <v>0.13235294117647101</v>
      </c>
      <c r="H29" s="115">
        <v>0</v>
      </c>
      <c r="I29" s="115">
        <v>0</v>
      </c>
      <c r="J29" s="115">
        <v>0</v>
      </c>
      <c r="K29" s="141">
        <v>-1</v>
      </c>
      <c r="L29" s="118">
        <v>0</v>
      </c>
      <c r="M29" s="116">
        <v>0</v>
      </c>
      <c r="N29" s="118">
        <v>308</v>
      </c>
      <c r="O29" s="116">
        <v>0.128205128205128</v>
      </c>
      <c r="P29" s="118">
        <v>0</v>
      </c>
      <c r="Q29" s="118">
        <v>308</v>
      </c>
      <c r="R29" s="116">
        <v>0.128205128205128</v>
      </c>
      <c r="S29" s="122">
        <v>0</v>
      </c>
      <c r="T29" s="114" t="s">
        <v>89</v>
      </c>
      <c r="U29" s="114" t="s">
        <v>89</v>
      </c>
      <c r="V29" s="118">
        <v>272</v>
      </c>
      <c r="W29" s="118">
        <v>272</v>
      </c>
      <c r="X29" s="118">
        <v>0</v>
      </c>
      <c r="Y29" s="118">
        <v>1</v>
      </c>
      <c r="Z29" s="118">
        <v>1</v>
      </c>
      <c r="AA29" s="118">
        <v>0</v>
      </c>
      <c r="AB29" s="118">
        <v>0</v>
      </c>
      <c r="AC29" s="118">
        <v>0</v>
      </c>
      <c r="AD29" s="118">
        <v>273</v>
      </c>
      <c r="AE29" s="118">
        <v>273</v>
      </c>
      <c r="AF29" s="114" t="s">
        <v>163</v>
      </c>
      <c r="AG29" s="114" t="s">
        <v>151</v>
      </c>
      <c r="AH29" s="118">
        <v>4030</v>
      </c>
      <c r="AI29" s="118">
        <v>20</v>
      </c>
    </row>
    <row r="30" spans="1:35" x14ac:dyDescent="0.2">
      <c r="A30" s="121"/>
      <c r="B30" s="114" t="s">
        <v>164</v>
      </c>
      <c r="C30" s="114" t="s">
        <v>165</v>
      </c>
      <c r="D30" s="115">
        <v>11493</v>
      </c>
      <c r="E30" s="115">
        <v>166</v>
      </c>
      <c r="F30" s="115">
        <v>11659</v>
      </c>
      <c r="G30" s="116">
        <v>-8.33398852111015E-2</v>
      </c>
      <c r="H30" s="115">
        <v>0</v>
      </c>
      <c r="I30" s="115">
        <v>0</v>
      </c>
      <c r="J30" s="115">
        <v>0</v>
      </c>
      <c r="K30" s="141">
        <v>0</v>
      </c>
      <c r="L30" s="118">
        <v>3978</v>
      </c>
      <c r="M30" s="116">
        <v>-0.113241194828355</v>
      </c>
      <c r="N30" s="118">
        <v>15637</v>
      </c>
      <c r="O30" s="116">
        <v>-9.1136297587910503E-2</v>
      </c>
      <c r="P30" s="118">
        <v>463</v>
      </c>
      <c r="Q30" s="118">
        <v>16100</v>
      </c>
      <c r="R30" s="116">
        <v>-9.4539114785445091E-2</v>
      </c>
      <c r="S30" s="122">
        <v>0</v>
      </c>
      <c r="T30" s="114" t="s">
        <v>89</v>
      </c>
      <c r="U30" s="114" t="s">
        <v>89</v>
      </c>
      <c r="V30" s="118">
        <v>12571</v>
      </c>
      <c r="W30" s="118">
        <v>12719</v>
      </c>
      <c r="X30" s="118">
        <v>148</v>
      </c>
      <c r="Y30" s="118">
        <v>0</v>
      </c>
      <c r="Z30" s="118">
        <v>0</v>
      </c>
      <c r="AA30" s="118">
        <v>0</v>
      </c>
      <c r="AB30" s="118">
        <v>4486</v>
      </c>
      <c r="AC30" s="118">
        <v>576</v>
      </c>
      <c r="AD30" s="118">
        <v>17205</v>
      </c>
      <c r="AE30" s="118">
        <v>17781</v>
      </c>
      <c r="AF30" s="114" t="s">
        <v>166</v>
      </c>
      <c r="AG30" s="114" t="s">
        <v>151</v>
      </c>
      <c r="AH30" s="118">
        <v>4030</v>
      </c>
      <c r="AI30" s="118">
        <v>20</v>
      </c>
    </row>
    <row r="31" spans="1:35" x14ac:dyDescent="0.2">
      <c r="A31" s="121"/>
      <c r="B31" s="114" t="s">
        <v>167</v>
      </c>
      <c r="C31" s="114" t="s">
        <v>168</v>
      </c>
      <c r="D31" s="115">
        <v>7557</v>
      </c>
      <c r="E31" s="115">
        <v>32</v>
      </c>
      <c r="F31" s="115">
        <v>7589</v>
      </c>
      <c r="G31" s="116">
        <v>-8.4228309400265503E-2</v>
      </c>
      <c r="H31" s="115">
        <v>0</v>
      </c>
      <c r="I31" s="115">
        <v>0</v>
      </c>
      <c r="J31" s="115">
        <v>0</v>
      </c>
      <c r="K31" s="141">
        <v>0</v>
      </c>
      <c r="L31" s="118">
        <v>0</v>
      </c>
      <c r="M31" s="116">
        <v>0</v>
      </c>
      <c r="N31" s="118">
        <v>7589</v>
      </c>
      <c r="O31" s="116">
        <v>-8.4228309400265503E-2</v>
      </c>
      <c r="P31" s="118">
        <v>308</v>
      </c>
      <c r="Q31" s="118">
        <v>7897</v>
      </c>
      <c r="R31" s="116">
        <v>-7.5833820947922792E-2</v>
      </c>
      <c r="S31" s="122">
        <v>0</v>
      </c>
      <c r="T31" s="114" t="s">
        <v>89</v>
      </c>
      <c r="U31" s="114" t="s">
        <v>89</v>
      </c>
      <c r="V31" s="118">
        <v>8251</v>
      </c>
      <c r="W31" s="118">
        <v>8287</v>
      </c>
      <c r="X31" s="118">
        <v>36</v>
      </c>
      <c r="Y31" s="118">
        <v>0</v>
      </c>
      <c r="Z31" s="118">
        <v>0</v>
      </c>
      <c r="AA31" s="118">
        <v>0</v>
      </c>
      <c r="AB31" s="118">
        <v>0</v>
      </c>
      <c r="AC31" s="118">
        <v>258</v>
      </c>
      <c r="AD31" s="118">
        <v>8287</v>
      </c>
      <c r="AE31" s="118">
        <v>8545</v>
      </c>
      <c r="AF31" s="114" t="s">
        <v>169</v>
      </c>
      <c r="AG31" s="114" t="s">
        <v>151</v>
      </c>
      <c r="AH31" s="118">
        <v>4030</v>
      </c>
      <c r="AI31" s="118">
        <v>20</v>
      </c>
    </row>
    <row r="32" spans="1:35" x14ac:dyDescent="0.2">
      <c r="A32" s="121"/>
      <c r="B32" s="114" t="s">
        <v>170</v>
      </c>
      <c r="C32" s="114" t="s">
        <v>171</v>
      </c>
      <c r="D32" s="115">
        <v>11103</v>
      </c>
      <c r="E32" s="115">
        <v>1056</v>
      </c>
      <c r="F32" s="115">
        <v>12159</v>
      </c>
      <c r="G32" s="116">
        <v>0.26761884904086702</v>
      </c>
      <c r="H32" s="115">
        <v>0</v>
      </c>
      <c r="I32" s="115">
        <v>0</v>
      </c>
      <c r="J32" s="115">
        <v>0</v>
      </c>
      <c r="K32" s="141">
        <v>0</v>
      </c>
      <c r="L32" s="118">
        <v>3687</v>
      </c>
      <c r="M32" s="116">
        <v>1.05977653631285</v>
      </c>
      <c r="N32" s="118">
        <v>15846</v>
      </c>
      <c r="O32" s="116">
        <v>0.39219820769636299</v>
      </c>
      <c r="P32" s="118">
        <v>2685</v>
      </c>
      <c r="Q32" s="118">
        <v>18531</v>
      </c>
      <c r="R32" s="116">
        <v>0.38115823209361299</v>
      </c>
      <c r="S32" s="122">
        <v>0</v>
      </c>
      <c r="T32" s="114" t="s">
        <v>89</v>
      </c>
      <c r="U32" s="114" t="s">
        <v>89</v>
      </c>
      <c r="V32" s="118">
        <v>8748</v>
      </c>
      <c r="W32" s="118">
        <v>9592</v>
      </c>
      <c r="X32" s="118">
        <v>844</v>
      </c>
      <c r="Y32" s="118">
        <v>0</v>
      </c>
      <c r="Z32" s="118">
        <v>0</v>
      </c>
      <c r="AA32" s="118">
        <v>0</v>
      </c>
      <c r="AB32" s="118">
        <v>1790</v>
      </c>
      <c r="AC32" s="118">
        <v>2035</v>
      </c>
      <c r="AD32" s="118">
        <v>11382</v>
      </c>
      <c r="AE32" s="118">
        <v>13417</v>
      </c>
      <c r="AF32" s="114" t="s">
        <v>172</v>
      </c>
      <c r="AG32" s="114" t="s">
        <v>151</v>
      </c>
      <c r="AH32" s="118">
        <v>4030</v>
      </c>
      <c r="AI32" s="118">
        <v>20</v>
      </c>
    </row>
    <row r="33" spans="1:35" x14ac:dyDescent="0.2">
      <c r="A33" s="121"/>
      <c r="B33" s="114" t="s">
        <v>173</v>
      </c>
      <c r="C33" s="114" t="s">
        <v>174</v>
      </c>
      <c r="D33" s="115">
        <v>736</v>
      </c>
      <c r="E33" s="115">
        <v>0</v>
      </c>
      <c r="F33" s="115">
        <v>736</v>
      </c>
      <c r="G33" s="116">
        <v>1.5172413793103402E-2</v>
      </c>
      <c r="H33" s="115">
        <v>0</v>
      </c>
      <c r="I33" s="115">
        <v>0</v>
      </c>
      <c r="J33" s="115">
        <v>0</v>
      </c>
      <c r="K33" s="141">
        <v>0</v>
      </c>
      <c r="L33" s="118">
        <v>0</v>
      </c>
      <c r="M33" s="116">
        <v>0</v>
      </c>
      <c r="N33" s="118">
        <v>736</v>
      </c>
      <c r="O33" s="116">
        <v>1.5172413793103402E-2</v>
      </c>
      <c r="P33" s="118">
        <v>536</v>
      </c>
      <c r="Q33" s="118">
        <v>1272</v>
      </c>
      <c r="R33" s="116">
        <v>-2.2290545734050701E-2</v>
      </c>
      <c r="S33" s="122">
        <v>0</v>
      </c>
      <c r="T33" s="114" t="s">
        <v>89</v>
      </c>
      <c r="U33" s="114" t="s">
        <v>89</v>
      </c>
      <c r="V33" s="118">
        <v>725</v>
      </c>
      <c r="W33" s="118">
        <v>725</v>
      </c>
      <c r="X33" s="118">
        <v>0</v>
      </c>
      <c r="Y33" s="118">
        <v>0</v>
      </c>
      <c r="Z33" s="118">
        <v>0</v>
      </c>
      <c r="AA33" s="118">
        <v>0</v>
      </c>
      <c r="AB33" s="118">
        <v>0</v>
      </c>
      <c r="AC33" s="118">
        <v>576</v>
      </c>
      <c r="AD33" s="118">
        <v>725</v>
      </c>
      <c r="AE33" s="118">
        <v>1301</v>
      </c>
      <c r="AF33" s="114" t="s">
        <v>175</v>
      </c>
      <c r="AG33" s="114" t="s">
        <v>151</v>
      </c>
      <c r="AH33" s="118">
        <v>4030</v>
      </c>
      <c r="AI33" s="118">
        <v>20</v>
      </c>
    </row>
    <row r="34" spans="1:35" x14ac:dyDescent="0.2">
      <c r="A34" s="121"/>
      <c r="B34" s="114" t="s">
        <v>176</v>
      </c>
      <c r="C34" s="114" t="s">
        <v>177</v>
      </c>
      <c r="D34" s="115">
        <v>1311</v>
      </c>
      <c r="E34" s="115">
        <v>10</v>
      </c>
      <c r="F34" s="115">
        <v>1321</v>
      </c>
      <c r="G34" s="116">
        <v>0.25689819219790699</v>
      </c>
      <c r="H34" s="115">
        <v>0</v>
      </c>
      <c r="I34" s="115">
        <v>0</v>
      </c>
      <c r="J34" s="115">
        <v>0</v>
      </c>
      <c r="K34" s="141">
        <v>0</v>
      </c>
      <c r="L34" s="118">
        <v>0</v>
      </c>
      <c r="M34" s="116">
        <v>0</v>
      </c>
      <c r="N34" s="118">
        <v>1321</v>
      </c>
      <c r="O34" s="116">
        <v>0.25689819219790699</v>
      </c>
      <c r="P34" s="118">
        <v>1248</v>
      </c>
      <c r="Q34" s="118">
        <v>2569</v>
      </c>
      <c r="R34" s="116">
        <v>0.359259259259259</v>
      </c>
      <c r="S34" s="122">
        <v>0</v>
      </c>
      <c r="T34" s="114" t="s">
        <v>89</v>
      </c>
      <c r="U34" s="114" t="s">
        <v>89</v>
      </c>
      <c r="V34" s="118">
        <v>1037</v>
      </c>
      <c r="W34" s="118">
        <v>1051</v>
      </c>
      <c r="X34" s="118">
        <v>14</v>
      </c>
      <c r="Y34" s="118">
        <v>0</v>
      </c>
      <c r="Z34" s="118">
        <v>0</v>
      </c>
      <c r="AA34" s="118">
        <v>0</v>
      </c>
      <c r="AB34" s="118">
        <v>0</v>
      </c>
      <c r="AC34" s="118">
        <v>839</v>
      </c>
      <c r="AD34" s="118">
        <v>1051</v>
      </c>
      <c r="AE34" s="118">
        <v>1890</v>
      </c>
      <c r="AF34" s="114" t="s">
        <v>178</v>
      </c>
      <c r="AG34" s="114" t="s">
        <v>151</v>
      </c>
      <c r="AH34" s="118">
        <v>4030</v>
      </c>
      <c r="AI34" s="118">
        <v>20</v>
      </c>
    </row>
    <row r="35" spans="1:35" x14ac:dyDescent="0.2">
      <c r="A35" s="121"/>
      <c r="B35" s="114" t="s">
        <v>179</v>
      </c>
      <c r="C35" s="114" t="s">
        <v>180</v>
      </c>
      <c r="D35" s="115">
        <v>8910</v>
      </c>
      <c r="E35" s="115">
        <v>26</v>
      </c>
      <c r="F35" s="115">
        <v>8936</v>
      </c>
      <c r="G35" s="116">
        <v>-2.41345418805286E-2</v>
      </c>
      <c r="H35" s="115">
        <v>0</v>
      </c>
      <c r="I35" s="115">
        <v>0</v>
      </c>
      <c r="J35" s="115">
        <v>0</v>
      </c>
      <c r="K35" s="141">
        <v>0</v>
      </c>
      <c r="L35" s="118">
        <v>0</v>
      </c>
      <c r="M35" s="116">
        <v>0</v>
      </c>
      <c r="N35" s="118">
        <v>8936</v>
      </c>
      <c r="O35" s="116">
        <v>-2.41345418805286E-2</v>
      </c>
      <c r="P35" s="118">
        <v>355</v>
      </c>
      <c r="Q35" s="118">
        <v>9291</v>
      </c>
      <c r="R35" s="116">
        <v>-2.7629513343799102E-2</v>
      </c>
      <c r="S35" s="122">
        <v>0</v>
      </c>
      <c r="T35" s="114" t="s">
        <v>89</v>
      </c>
      <c r="U35" s="114" t="s">
        <v>89</v>
      </c>
      <c r="V35" s="118">
        <v>9103</v>
      </c>
      <c r="W35" s="118">
        <v>9157</v>
      </c>
      <c r="X35" s="118">
        <v>54</v>
      </c>
      <c r="Y35" s="118">
        <v>0</v>
      </c>
      <c r="Z35" s="118">
        <v>0</v>
      </c>
      <c r="AA35" s="118">
        <v>0</v>
      </c>
      <c r="AB35" s="118">
        <v>0</v>
      </c>
      <c r="AC35" s="118">
        <v>398</v>
      </c>
      <c r="AD35" s="118">
        <v>9157</v>
      </c>
      <c r="AE35" s="118">
        <v>9555</v>
      </c>
      <c r="AF35" s="114" t="s">
        <v>181</v>
      </c>
      <c r="AG35" s="114" t="s">
        <v>151</v>
      </c>
      <c r="AH35" s="118">
        <v>4030</v>
      </c>
      <c r="AI35" s="118">
        <v>20</v>
      </c>
    </row>
    <row r="36" spans="1:35" x14ac:dyDescent="0.2">
      <c r="A36" s="121"/>
      <c r="B36" s="114" t="s">
        <v>182</v>
      </c>
      <c r="C36" s="114" t="s">
        <v>183</v>
      </c>
      <c r="D36" s="115">
        <v>1268</v>
      </c>
      <c r="E36" s="115">
        <v>6</v>
      </c>
      <c r="F36" s="115">
        <v>1274</v>
      </c>
      <c r="G36" s="116">
        <v>6.1666666666666696E-2</v>
      </c>
      <c r="H36" s="115">
        <v>0</v>
      </c>
      <c r="I36" s="115">
        <v>0</v>
      </c>
      <c r="J36" s="115">
        <v>0</v>
      </c>
      <c r="K36" s="141">
        <v>0</v>
      </c>
      <c r="L36" s="118">
        <v>0</v>
      </c>
      <c r="M36" s="116">
        <v>0</v>
      </c>
      <c r="N36" s="118">
        <v>1274</v>
      </c>
      <c r="O36" s="116">
        <v>6.1666666666666696E-2</v>
      </c>
      <c r="P36" s="118">
        <v>990</v>
      </c>
      <c r="Q36" s="118">
        <v>2264</v>
      </c>
      <c r="R36" s="116">
        <v>0.1628145865434</v>
      </c>
      <c r="S36" s="122">
        <v>0</v>
      </c>
      <c r="T36" s="114" t="s">
        <v>89</v>
      </c>
      <c r="U36" s="114" t="s">
        <v>89</v>
      </c>
      <c r="V36" s="118">
        <v>1200</v>
      </c>
      <c r="W36" s="118">
        <v>1200</v>
      </c>
      <c r="X36" s="118">
        <v>0</v>
      </c>
      <c r="Y36" s="118">
        <v>0</v>
      </c>
      <c r="Z36" s="118">
        <v>0</v>
      </c>
      <c r="AA36" s="118">
        <v>0</v>
      </c>
      <c r="AB36" s="118">
        <v>0</v>
      </c>
      <c r="AC36" s="118">
        <v>747</v>
      </c>
      <c r="AD36" s="118">
        <v>1200</v>
      </c>
      <c r="AE36" s="118">
        <v>1947</v>
      </c>
      <c r="AF36" s="114" t="s">
        <v>184</v>
      </c>
      <c r="AG36" s="114" t="s">
        <v>151</v>
      </c>
      <c r="AH36" s="118">
        <v>4030</v>
      </c>
      <c r="AI36" s="118">
        <v>20</v>
      </c>
    </row>
    <row r="37" spans="1:35" x14ac:dyDescent="0.2">
      <c r="A37" s="121"/>
      <c r="B37" s="114" t="s">
        <v>185</v>
      </c>
      <c r="C37" s="114" t="s">
        <v>186</v>
      </c>
      <c r="D37" s="115">
        <v>10323</v>
      </c>
      <c r="E37" s="115">
        <v>180</v>
      </c>
      <c r="F37" s="115">
        <v>10503</v>
      </c>
      <c r="G37" s="116">
        <v>-8.58976779309043E-3</v>
      </c>
      <c r="H37" s="115">
        <v>0</v>
      </c>
      <c r="I37" s="115">
        <v>0</v>
      </c>
      <c r="J37" s="115">
        <v>0</v>
      </c>
      <c r="K37" s="141">
        <v>0</v>
      </c>
      <c r="L37" s="118">
        <v>0</v>
      </c>
      <c r="M37" s="116">
        <v>0</v>
      </c>
      <c r="N37" s="118">
        <v>10503</v>
      </c>
      <c r="O37" s="116">
        <v>-8.58976779309043E-3</v>
      </c>
      <c r="P37" s="118">
        <v>1391</v>
      </c>
      <c r="Q37" s="118">
        <v>11894</v>
      </c>
      <c r="R37" s="116">
        <v>-3.5187667560321705E-3</v>
      </c>
      <c r="S37" s="122">
        <v>0</v>
      </c>
      <c r="T37" s="114" t="s">
        <v>89</v>
      </c>
      <c r="U37" s="114" t="s">
        <v>89</v>
      </c>
      <c r="V37" s="118">
        <v>10424</v>
      </c>
      <c r="W37" s="118">
        <v>10594</v>
      </c>
      <c r="X37" s="118">
        <v>170</v>
      </c>
      <c r="Y37" s="118">
        <v>0</v>
      </c>
      <c r="Z37" s="118">
        <v>0</v>
      </c>
      <c r="AA37" s="118">
        <v>0</v>
      </c>
      <c r="AB37" s="118">
        <v>0</v>
      </c>
      <c r="AC37" s="118">
        <v>1342</v>
      </c>
      <c r="AD37" s="118">
        <v>10594</v>
      </c>
      <c r="AE37" s="118">
        <v>11936</v>
      </c>
      <c r="AF37" s="114" t="s">
        <v>187</v>
      </c>
      <c r="AG37" s="114" t="s">
        <v>151</v>
      </c>
      <c r="AH37" s="118">
        <v>4030</v>
      </c>
      <c r="AI37" s="118">
        <v>20</v>
      </c>
    </row>
    <row r="38" spans="1:35" x14ac:dyDescent="0.2">
      <c r="A38" s="121"/>
      <c r="B38" s="114" t="s">
        <v>188</v>
      </c>
      <c r="C38" s="114" t="s">
        <v>189</v>
      </c>
      <c r="D38" s="115">
        <v>5301</v>
      </c>
      <c r="E38" s="115">
        <v>48</v>
      </c>
      <c r="F38" s="115">
        <v>5349</v>
      </c>
      <c r="G38" s="116">
        <v>-0.12896922325354201</v>
      </c>
      <c r="H38" s="115">
        <v>0</v>
      </c>
      <c r="I38" s="115">
        <v>0</v>
      </c>
      <c r="J38" s="115">
        <v>0</v>
      </c>
      <c r="K38" s="141">
        <v>0</v>
      </c>
      <c r="L38" s="118">
        <v>0</v>
      </c>
      <c r="M38" s="116">
        <v>0</v>
      </c>
      <c r="N38" s="118">
        <v>5349</v>
      </c>
      <c r="O38" s="116">
        <v>-0.12896922325354201</v>
      </c>
      <c r="P38" s="118">
        <v>2006</v>
      </c>
      <c r="Q38" s="118">
        <v>7355</v>
      </c>
      <c r="R38" s="116">
        <v>-0.122838401908169</v>
      </c>
      <c r="S38" s="122">
        <v>0</v>
      </c>
      <c r="T38" s="114" t="s">
        <v>89</v>
      </c>
      <c r="U38" s="114" t="s">
        <v>89</v>
      </c>
      <c r="V38" s="118">
        <v>6115</v>
      </c>
      <c r="W38" s="118">
        <v>6141</v>
      </c>
      <c r="X38" s="118">
        <v>26</v>
      </c>
      <c r="Y38" s="118">
        <v>0</v>
      </c>
      <c r="Z38" s="118">
        <v>0</v>
      </c>
      <c r="AA38" s="118">
        <v>0</v>
      </c>
      <c r="AB38" s="118">
        <v>0</v>
      </c>
      <c r="AC38" s="118">
        <v>2244</v>
      </c>
      <c r="AD38" s="118">
        <v>6141</v>
      </c>
      <c r="AE38" s="118">
        <v>8385</v>
      </c>
      <c r="AF38" s="114" t="s">
        <v>190</v>
      </c>
      <c r="AG38" s="114" t="s">
        <v>151</v>
      </c>
      <c r="AH38" s="118">
        <v>4030</v>
      </c>
      <c r="AI38" s="118">
        <v>20</v>
      </c>
    </row>
    <row r="39" spans="1:35" x14ac:dyDescent="0.2">
      <c r="A39" s="121"/>
      <c r="B39" s="114" t="s">
        <v>191</v>
      </c>
      <c r="C39" s="114" t="s">
        <v>192</v>
      </c>
      <c r="D39" s="115">
        <v>2657</v>
      </c>
      <c r="E39" s="115">
        <v>20</v>
      </c>
      <c r="F39" s="115">
        <v>2677</v>
      </c>
      <c r="G39" s="116">
        <v>-4.8008534850640099E-2</v>
      </c>
      <c r="H39" s="115">
        <v>0</v>
      </c>
      <c r="I39" s="115">
        <v>0</v>
      </c>
      <c r="J39" s="115">
        <v>0</v>
      </c>
      <c r="K39" s="141">
        <v>0</v>
      </c>
      <c r="L39" s="118">
        <v>0</v>
      </c>
      <c r="M39" s="116">
        <v>0</v>
      </c>
      <c r="N39" s="118">
        <v>2677</v>
      </c>
      <c r="O39" s="116">
        <v>-4.8008534850640099E-2</v>
      </c>
      <c r="P39" s="118">
        <v>1506</v>
      </c>
      <c r="Q39" s="118">
        <v>4183</v>
      </c>
      <c r="R39" s="116">
        <v>-6.1476329369531096E-2</v>
      </c>
      <c r="S39" s="122">
        <v>0</v>
      </c>
      <c r="T39" s="114" t="s">
        <v>89</v>
      </c>
      <c r="U39" s="114" t="s">
        <v>89</v>
      </c>
      <c r="V39" s="118">
        <v>2794</v>
      </c>
      <c r="W39" s="118">
        <v>2812</v>
      </c>
      <c r="X39" s="118">
        <v>18</v>
      </c>
      <c r="Y39" s="118">
        <v>0</v>
      </c>
      <c r="Z39" s="118">
        <v>0</v>
      </c>
      <c r="AA39" s="118">
        <v>0</v>
      </c>
      <c r="AB39" s="118">
        <v>0</v>
      </c>
      <c r="AC39" s="118">
        <v>1645</v>
      </c>
      <c r="AD39" s="118">
        <v>2812</v>
      </c>
      <c r="AE39" s="118">
        <v>4457</v>
      </c>
      <c r="AF39" s="114" t="s">
        <v>193</v>
      </c>
      <c r="AG39" s="114" t="s">
        <v>151</v>
      </c>
      <c r="AH39" s="118">
        <v>4030</v>
      </c>
      <c r="AI39" s="118">
        <v>20</v>
      </c>
    </row>
    <row r="40" spans="1:35" x14ac:dyDescent="0.2">
      <c r="A40" s="121"/>
      <c r="B40" s="114" t="s">
        <v>194</v>
      </c>
      <c r="C40" s="114" t="s">
        <v>195</v>
      </c>
      <c r="D40" s="115">
        <v>2463</v>
      </c>
      <c r="E40" s="115">
        <v>0</v>
      </c>
      <c r="F40" s="115">
        <v>2463</v>
      </c>
      <c r="G40" s="116">
        <v>-0.14091384722706701</v>
      </c>
      <c r="H40" s="115">
        <v>0</v>
      </c>
      <c r="I40" s="115">
        <v>0</v>
      </c>
      <c r="J40" s="115">
        <v>0</v>
      </c>
      <c r="K40" s="141">
        <v>0</v>
      </c>
      <c r="L40" s="118">
        <v>0</v>
      </c>
      <c r="M40" s="116">
        <v>0</v>
      </c>
      <c r="N40" s="118">
        <v>2463</v>
      </c>
      <c r="O40" s="116">
        <v>-0.14091384722706701</v>
      </c>
      <c r="P40" s="118">
        <v>0</v>
      </c>
      <c r="Q40" s="118">
        <v>2463</v>
      </c>
      <c r="R40" s="116">
        <v>-0.14091384722706701</v>
      </c>
      <c r="S40" s="122">
        <v>0</v>
      </c>
      <c r="T40" s="114" t="s">
        <v>89</v>
      </c>
      <c r="U40" s="114" t="s">
        <v>89</v>
      </c>
      <c r="V40" s="118">
        <v>2867</v>
      </c>
      <c r="W40" s="118">
        <v>2867</v>
      </c>
      <c r="X40" s="118">
        <v>0</v>
      </c>
      <c r="Y40" s="118">
        <v>0</v>
      </c>
      <c r="Z40" s="118">
        <v>0</v>
      </c>
      <c r="AA40" s="118">
        <v>0</v>
      </c>
      <c r="AB40" s="118">
        <v>0</v>
      </c>
      <c r="AC40" s="118">
        <v>0</v>
      </c>
      <c r="AD40" s="118">
        <v>2867</v>
      </c>
      <c r="AE40" s="118">
        <v>2867</v>
      </c>
      <c r="AF40" s="114" t="s">
        <v>196</v>
      </c>
      <c r="AG40" s="114" t="s">
        <v>151</v>
      </c>
      <c r="AH40" s="118">
        <v>4030</v>
      </c>
      <c r="AI40" s="118">
        <v>20</v>
      </c>
    </row>
    <row r="41" spans="1:35" x14ac:dyDescent="0.2">
      <c r="A41" s="121"/>
      <c r="B41" s="114" t="s">
        <v>197</v>
      </c>
      <c r="C41" s="114" t="s">
        <v>198</v>
      </c>
      <c r="D41" s="115">
        <v>1627</v>
      </c>
      <c r="E41" s="115">
        <v>0</v>
      </c>
      <c r="F41" s="115">
        <v>1627</v>
      </c>
      <c r="G41" s="116">
        <v>-0.17243133265513699</v>
      </c>
      <c r="H41" s="115">
        <v>0</v>
      </c>
      <c r="I41" s="115">
        <v>0</v>
      </c>
      <c r="J41" s="115">
        <v>0</v>
      </c>
      <c r="K41" s="141">
        <v>0</v>
      </c>
      <c r="L41" s="118">
        <v>0</v>
      </c>
      <c r="M41" s="116">
        <v>0</v>
      </c>
      <c r="N41" s="118">
        <v>1627</v>
      </c>
      <c r="O41" s="116">
        <v>-0.17243133265513699</v>
      </c>
      <c r="P41" s="118">
        <v>0</v>
      </c>
      <c r="Q41" s="118">
        <v>1627</v>
      </c>
      <c r="R41" s="116">
        <v>-0.17243133265513699</v>
      </c>
      <c r="S41" s="122">
        <v>0</v>
      </c>
      <c r="T41" s="114" t="s">
        <v>89</v>
      </c>
      <c r="U41" s="114" t="s">
        <v>89</v>
      </c>
      <c r="V41" s="118">
        <v>1966</v>
      </c>
      <c r="W41" s="118">
        <v>1966</v>
      </c>
      <c r="X41" s="118">
        <v>0</v>
      </c>
      <c r="Y41" s="118">
        <v>0</v>
      </c>
      <c r="Z41" s="118">
        <v>0</v>
      </c>
      <c r="AA41" s="118">
        <v>0</v>
      </c>
      <c r="AB41" s="118">
        <v>0</v>
      </c>
      <c r="AC41" s="118">
        <v>0</v>
      </c>
      <c r="AD41" s="118">
        <v>1966</v>
      </c>
      <c r="AE41" s="118">
        <v>1966</v>
      </c>
      <c r="AF41" s="114" t="s">
        <v>199</v>
      </c>
      <c r="AG41" s="114" t="s">
        <v>151</v>
      </c>
      <c r="AH41" s="118">
        <v>4030</v>
      </c>
      <c r="AI41" s="118">
        <v>20</v>
      </c>
    </row>
    <row r="42" spans="1:35" x14ac:dyDescent="0.2">
      <c r="A42" s="121"/>
      <c r="B42" s="114" t="s">
        <v>200</v>
      </c>
      <c r="C42" s="114" t="s">
        <v>201</v>
      </c>
      <c r="D42" s="115">
        <v>3114</v>
      </c>
      <c r="E42" s="115">
        <v>0</v>
      </c>
      <c r="F42" s="115">
        <v>3114</v>
      </c>
      <c r="G42" s="116">
        <v>-1.5180265654649002E-2</v>
      </c>
      <c r="H42" s="115">
        <v>0</v>
      </c>
      <c r="I42" s="115">
        <v>0</v>
      </c>
      <c r="J42" s="115">
        <v>0</v>
      </c>
      <c r="K42" s="141">
        <v>0</v>
      </c>
      <c r="L42" s="118">
        <v>0</v>
      </c>
      <c r="M42" s="116">
        <v>0</v>
      </c>
      <c r="N42" s="118">
        <v>3114</v>
      </c>
      <c r="O42" s="116">
        <v>-1.5180265654649002E-2</v>
      </c>
      <c r="P42" s="118">
        <v>1504</v>
      </c>
      <c r="Q42" s="118">
        <v>4618</v>
      </c>
      <c r="R42" s="116">
        <v>-2.3678646934460902E-2</v>
      </c>
      <c r="S42" s="122">
        <v>0</v>
      </c>
      <c r="T42" s="114" t="s">
        <v>89</v>
      </c>
      <c r="U42" s="114" t="s">
        <v>89</v>
      </c>
      <c r="V42" s="118">
        <v>3154</v>
      </c>
      <c r="W42" s="118">
        <v>3162</v>
      </c>
      <c r="X42" s="118">
        <v>8</v>
      </c>
      <c r="Y42" s="118">
        <v>0</v>
      </c>
      <c r="Z42" s="118">
        <v>0</v>
      </c>
      <c r="AA42" s="118">
        <v>0</v>
      </c>
      <c r="AB42" s="118">
        <v>0</v>
      </c>
      <c r="AC42" s="118">
        <v>1568</v>
      </c>
      <c r="AD42" s="118">
        <v>3162</v>
      </c>
      <c r="AE42" s="118">
        <v>4730</v>
      </c>
      <c r="AF42" s="114" t="s">
        <v>202</v>
      </c>
      <c r="AG42" s="114" t="s">
        <v>151</v>
      </c>
      <c r="AH42" s="118">
        <v>4030</v>
      </c>
      <c r="AI42" s="118">
        <v>20</v>
      </c>
    </row>
    <row r="43" spans="1:35" x14ac:dyDescent="0.2">
      <c r="A43" s="121"/>
      <c r="B43" s="114" t="s">
        <v>203</v>
      </c>
      <c r="C43" s="114" t="s">
        <v>204</v>
      </c>
      <c r="D43" s="115">
        <v>679</v>
      </c>
      <c r="E43" s="115">
        <v>0</v>
      </c>
      <c r="F43" s="115">
        <v>679</v>
      </c>
      <c r="G43" s="116">
        <v>-0.20117647058823501</v>
      </c>
      <c r="H43" s="115">
        <v>0</v>
      </c>
      <c r="I43" s="115">
        <v>0</v>
      </c>
      <c r="J43" s="115">
        <v>0</v>
      </c>
      <c r="K43" s="141">
        <v>0</v>
      </c>
      <c r="L43" s="118">
        <v>0</v>
      </c>
      <c r="M43" s="116">
        <v>0</v>
      </c>
      <c r="N43" s="118">
        <v>679</v>
      </c>
      <c r="O43" s="116">
        <v>-0.20117647058823501</v>
      </c>
      <c r="P43" s="118">
        <v>514</v>
      </c>
      <c r="Q43" s="118">
        <v>1193</v>
      </c>
      <c r="R43" s="116">
        <v>-0.16339410939691404</v>
      </c>
      <c r="S43" s="122">
        <v>0</v>
      </c>
      <c r="T43" s="114" t="s">
        <v>89</v>
      </c>
      <c r="U43" s="114" t="s">
        <v>89</v>
      </c>
      <c r="V43" s="118">
        <v>850</v>
      </c>
      <c r="W43" s="118">
        <v>850</v>
      </c>
      <c r="X43" s="118">
        <v>0</v>
      </c>
      <c r="Y43" s="118">
        <v>0</v>
      </c>
      <c r="Z43" s="118">
        <v>0</v>
      </c>
      <c r="AA43" s="118">
        <v>0</v>
      </c>
      <c r="AB43" s="118">
        <v>0</v>
      </c>
      <c r="AC43" s="118">
        <v>576</v>
      </c>
      <c r="AD43" s="118">
        <v>850</v>
      </c>
      <c r="AE43" s="118">
        <v>1426</v>
      </c>
      <c r="AF43" s="114" t="s">
        <v>205</v>
      </c>
      <c r="AG43" s="114" t="s">
        <v>151</v>
      </c>
      <c r="AH43" s="118">
        <v>4030</v>
      </c>
      <c r="AI43" s="118">
        <v>20</v>
      </c>
    </row>
    <row r="44" spans="1:35" x14ac:dyDescent="0.2">
      <c r="A44" s="121"/>
      <c r="B44" s="114" t="s">
        <v>206</v>
      </c>
      <c r="C44" s="114" t="s">
        <v>207</v>
      </c>
      <c r="D44" s="115">
        <v>3425</v>
      </c>
      <c r="E44" s="115">
        <v>26</v>
      </c>
      <c r="F44" s="115">
        <v>3451</v>
      </c>
      <c r="G44" s="116">
        <v>1.5298617240364801E-2</v>
      </c>
      <c r="H44" s="115">
        <v>0</v>
      </c>
      <c r="I44" s="115">
        <v>0</v>
      </c>
      <c r="J44" s="115">
        <v>0</v>
      </c>
      <c r="K44" s="141">
        <v>0</v>
      </c>
      <c r="L44" s="118">
        <v>0</v>
      </c>
      <c r="M44" s="116">
        <v>0</v>
      </c>
      <c r="N44" s="118">
        <v>3451</v>
      </c>
      <c r="O44" s="116">
        <v>1.5298617240364801E-2</v>
      </c>
      <c r="P44" s="118">
        <v>615</v>
      </c>
      <c r="Q44" s="118">
        <v>4066</v>
      </c>
      <c r="R44" s="116">
        <v>3.9631807721810297E-2</v>
      </c>
      <c r="S44" s="122">
        <v>0</v>
      </c>
      <c r="T44" s="114" t="s">
        <v>89</v>
      </c>
      <c r="U44" s="114" t="s">
        <v>89</v>
      </c>
      <c r="V44" s="118">
        <v>3387</v>
      </c>
      <c r="W44" s="118">
        <v>3399</v>
      </c>
      <c r="X44" s="118">
        <v>12</v>
      </c>
      <c r="Y44" s="118">
        <v>0</v>
      </c>
      <c r="Z44" s="118">
        <v>0</v>
      </c>
      <c r="AA44" s="118">
        <v>0</v>
      </c>
      <c r="AB44" s="118">
        <v>0</v>
      </c>
      <c r="AC44" s="118">
        <v>512</v>
      </c>
      <c r="AD44" s="118">
        <v>3399</v>
      </c>
      <c r="AE44" s="118">
        <v>3911</v>
      </c>
      <c r="AF44" s="114" t="s">
        <v>208</v>
      </c>
      <c r="AG44" s="114" t="s">
        <v>151</v>
      </c>
      <c r="AH44" s="118">
        <v>4030</v>
      </c>
      <c r="AI44" s="118">
        <v>20</v>
      </c>
    </row>
    <row r="45" spans="1:35" x14ac:dyDescent="0.2">
      <c r="A45" s="121"/>
      <c r="B45" s="114" t="s">
        <v>209</v>
      </c>
      <c r="C45" s="114" t="s">
        <v>210</v>
      </c>
      <c r="D45" s="115">
        <v>7167</v>
      </c>
      <c r="E45" s="115">
        <v>58</v>
      </c>
      <c r="F45" s="115">
        <v>7225</v>
      </c>
      <c r="G45" s="116">
        <v>0.130142343187862</v>
      </c>
      <c r="H45" s="115">
        <v>0</v>
      </c>
      <c r="I45" s="115">
        <v>0</v>
      </c>
      <c r="J45" s="115">
        <v>0</v>
      </c>
      <c r="K45" s="141">
        <v>-1</v>
      </c>
      <c r="L45" s="118">
        <v>0</v>
      </c>
      <c r="M45" s="116">
        <v>-1</v>
      </c>
      <c r="N45" s="118">
        <v>7225</v>
      </c>
      <c r="O45" s="116">
        <v>0.112736793469891</v>
      </c>
      <c r="P45" s="118">
        <v>2143</v>
      </c>
      <c r="Q45" s="118">
        <v>9368</v>
      </c>
      <c r="R45" s="116">
        <v>8.8037166085946597E-2</v>
      </c>
      <c r="S45" s="122">
        <v>0</v>
      </c>
      <c r="T45" s="114" t="s">
        <v>89</v>
      </c>
      <c r="U45" s="114" t="s">
        <v>89</v>
      </c>
      <c r="V45" s="118">
        <v>6321</v>
      </c>
      <c r="W45" s="118">
        <v>6393</v>
      </c>
      <c r="X45" s="118">
        <v>72</v>
      </c>
      <c r="Y45" s="118">
        <v>98</v>
      </c>
      <c r="Z45" s="118">
        <v>98</v>
      </c>
      <c r="AA45" s="118">
        <v>0</v>
      </c>
      <c r="AB45" s="118">
        <v>2</v>
      </c>
      <c r="AC45" s="118">
        <v>2117</v>
      </c>
      <c r="AD45" s="118">
        <v>6493</v>
      </c>
      <c r="AE45" s="118">
        <v>8610</v>
      </c>
      <c r="AF45" s="114" t="s">
        <v>211</v>
      </c>
      <c r="AG45" s="114" t="s">
        <v>151</v>
      </c>
      <c r="AH45" s="118">
        <v>4030</v>
      </c>
      <c r="AI45" s="118">
        <v>20</v>
      </c>
    </row>
    <row r="46" spans="1:35" x14ac:dyDescent="0.2">
      <c r="A46" s="121"/>
      <c r="B46" s="114" t="s">
        <v>212</v>
      </c>
      <c r="C46" s="114" t="s">
        <v>213</v>
      </c>
      <c r="D46" s="115">
        <v>5597</v>
      </c>
      <c r="E46" s="115">
        <v>1030</v>
      </c>
      <c r="F46" s="115">
        <v>6627</v>
      </c>
      <c r="G46" s="116">
        <v>-4.1648590021691995E-2</v>
      </c>
      <c r="H46" s="115">
        <v>0</v>
      </c>
      <c r="I46" s="115">
        <v>0</v>
      </c>
      <c r="J46" s="115">
        <v>0</v>
      </c>
      <c r="K46" s="141">
        <v>0</v>
      </c>
      <c r="L46" s="118">
        <v>0</v>
      </c>
      <c r="M46" s="116">
        <v>0</v>
      </c>
      <c r="N46" s="118">
        <v>6627</v>
      </c>
      <c r="O46" s="116">
        <v>-4.1648590021691995E-2</v>
      </c>
      <c r="P46" s="118">
        <v>1991</v>
      </c>
      <c r="Q46" s="118">
        <v>8618</v>
      </c>
      <c r="R46" s="116">
        <v>-5.76834333179511E-3</v>
      </c>
      <c r="S46" s="122">
        <v>0</v>
      </c>
      <c r="T46" s="114" t="s">
        <v>89</v>
      </c>
      <c r="U46" s="114" t="s">
        <v>89</v>
      </c>
      <c r="V46" s="118">
        <v>5745</v>
      </c>
      <c r="W46" s="118">
        <v>6915</v>
      </c>
      <c r="X46" s="118">
        <v>1170</v>
      </c>
      <c r="Y46" s="118">
        <v>0</v>
      </c>
      <c r="Z46" s="118">
        <v>0</v>
      </c>
      <c r="AA46" s="118">
        <v>0</v>
      </c>
      <c r="AB46" s="118">
        <v>0</v>
      </c>
      <c r="AC46" s="118">
        <v>1753</v>
      </c>
      <c r="AD46" s="118">
        <v>6915</v>
      </c>
      <c r="AE46" s="118">
        <v>8668</v>
      </c>
      <c r="AF46" s="114" t="s">
        <v>214</v>
      </c>
      <c r="AG46" s="114" t="s">
        <v>151</v>
      </c>
      <c r="AH46" s="118">
        <v>4030</v>
      </c>
      <c r="AI46" s="118">
        <v>20</v>
      </c>
    </row>
    <row r="47" spans="1:35" x14ac:dyDescent="0.2">
      <c r="A47" s="121"/>
      <c r="B47" s="114" t="s">
        <v>215</v>
      </c>
      <c r="C47" s="114" t="s">
        <v>216</v>
      </c>
      <c r="D47" s="115">
        <v>8850</v>
      </c>
      <c r="E47" s="115">
        <v>202</v>
      </c>
      <c r="F47" s="115">
        <v>9052</v>
      </c>
      <c r="G47" s="116">
        <v>-3.6508781266631193E-2</v>
      </c>
      <c r="H47" s="115">
        <v>0</v>
      </c>
      <c r="I47" s="115">
        <v>0</v>
      </c>
      <c r="J47" s="115">
        <v>0</v>
      </c>
      <c r="K47" s="141">
        <v>0</v>
      </c>
      <c r="L47" s="118">
        <v>0</v>
      </c>
      <c r="M47" s="116">
        <v>0</v>
      </c>
      <c r="N47" s="118">
        <v>9052</v>
      </c>
      <c r="O47" s="116">
        <v>-3.6508781266631193E-2</v>
      </c>
      <c r="P47" s="118">
        <v>1009</v>
      </c>
      <c r="Q47" s="118">
        <v>10061</v>
      </c>
      <c r="R47" s="116">
        <v>-3.2503125300509701E-2</v>
      </c>
      <c r="S47" s="122">
        <v>0</v>
      </c>
      <c r="T47" s="114" t="s">
        <v>89</v>
      </c>
      <c r="U47" s="114" t="s">
        <v>89</v>
      </c>
      <c r="V47" s="118">
        <v>9247</v>
      </c>
      <c r="W47" s="118">
        <v>9395</v>
      </c>
      <c r="X47" s="118">
        <v>148</v>
      </c>
      <c r="Y47" s="118">
        <v>0</v>
      </c>
      <c r="Z47" s="118">
        <v>0</v>
      </c>
      <c r="AA47" s="118">
        <v>0</v>
      </c>
      <c r="AB47" s="118">
        <v>0</v>
      </c>
      <c r="AC47" s="118">
        <v>1004</v>
      </c>
      <c r="AD47" s="118">
        <v>9395</v>
      </c>
      <c r="AE47" s="118">
        <v>10399</v>
      </c>
      <c r="AF47" s="114" t="s">
        <v>217</v>
      </c>
      <c r="AG47" s="114" t="s">
        <v>151</v>
      </c>
      <c r="AH47" s="118">
        <v>4030</v>
      </c>
      <c r="AI47" s="118">
        <v>20</v>
      </c>
    </row>
    <row r="48" spans="1:35" x14ac:dyDescent="0.2">
      <c r="A48" s="121"/>
      <c r="B48" s="114" t="s">
        <v>218</v>
      </c>
      <c r="C48" s="114" t="s">
        <v>219</v>
      </c>
      <c r="D48" s="115">
        <v>6563</v>
      </c>
      <c r="E48" s="115">
        <v>12</v>
      </c>
      <c r="F48" s="115">
        <v>6575</v>
      </c>
      <c r="G48" s="116">
        <v>5.1831706926891701E-2</v>
      </c>
      <c r="H48" s="115">
        <v>0</v>
      </c>
      <c r="I48" s="115">
        <v>0</v>
      </c>
      <c r="J48" s="115">
        <v>0</v>
      </c>
      <c r="K48" s="141">
        <v>0</v>
      </c>
      <c r="L48" s="118">
        <v>0</v>
      </c>
      <c r="M48" s="116">
        <v>0</v>
      </c>
      <c r="N48" s="118">
        <v>6575</v>
      </c>
      <c r="O48" s="116">
        <v>5.1831706926891701E-2</v>
      </c>
      <c r="P48" s="118">
        <v>340</v>
      </c>
      <c r="Q48" s="118">
        <v>6915</v>
      </c>
      <c r="R48" s="116">
        <v>4.72512494320763E-2</v>
      </c>
      <c r="S48" s="122">
        <v>0</v>
      </c>
      <c r="T48" s="114" t="s">
        <v>89</v>
      </c>
      <c r="U48" s="114" t="s">
        <v>89</v>
      </c>
      <c r="V48" s="118">
        <v>6245</v>
      </c>
      <c r="W48" s="118">
        <v>6251</v>
      </c>
      <c r="X48" s="118">
        <v>6</v>
      </c>
      <c r="Y48" s="118">
        <v>0</v>
      </c>
      <c r="Z48" s="118">
        <v>0</v>
      </c>
      <c r="AA48" s="118">
        <v>0</v>
      </c>
      <c r="AB48" s="118">
        <v>0</v>
      </c>
      <c r="AC48" s="118">
        <v>352</v>
      </c>
      <c r="AD48" s="118">
        <v>6251</v>
      </c>
      <c r="AE48" s="118">
        <v>6603</v>
      </c>
      <c r="AF48" s="114" t="s">
        <v>220</v>
      </c>
      <c r="AG48" s="114" t="s">
        <v>151</v>
      </c>
      <c r="AH48" s="118">
        <v>4030</v>
      </c>
      <c r="AI48" s="118">
        <v>20</v>
      </c>
    </row>
    <row r="49" spans="1:35" x14ac:dyDescent="0.2">
      <c r="A49" s="121"/>
      <c r="B49" s="114" t="s">
        <v>221</v>
      </c>
      <c r="C49" s="114" t="s">
        <v>222</v>
      </c>
      <c r="D49" s="115">
        <v>1332</v>
      </c>
      <c r="E49" s="115">
        <v>12</v>
      </c>
      <c r="F49" s="115">
        <v>1344</v>
      </c>
      <c r="G49" s="116">
        <v>-3.1002162941600603E-2</v>
      </c>
      <c r="H49" s="115">
        <v>0</v>
      </c>
      <c r="I49" s="115">
        <v>0</v>
      </c>
      <c r="J49" s="115">
        <v>0</v>
      </c>
      <c r="K49" s="141">
        <v>0</v>
      </c>
      <c r="L49" s="118">
        <v>0</v>
      </c>
      <c r="M49" s="116">
        <v>0</v>
      </c>
      <c r="N49" s="118">
        <v>1344</v>
      </c>
      <c r="O49" s="116">
        <v>-3.1002162941600603E-2</v>
      </c>
      <c r="P49" s="118">
        <v>906</v>
      </c>
      <c r="Q49" s="118">
        <v>2250</v>
      </c>
      <c r="R49" s="116">
        <v>8.0691642651296788E-2</v>
      </c>
      <c r="S49" s="122">
        <v>0</v>
      </c>
      <c r="T49" s="114" t="s">
        <v>89</v>
      </c>
      <c r="U49" s="114" t="s">
        <v>89</v>
      </c>
      <c r="V49" s="118">
        <v>1387</v>
      </c>
      <c r="W49" s="118">
        <v>1387</v>
      </c>
      <c r="X49" s="118">
        <v>0</v>
      </c>
      <c r="Y49" s="118">
        <v>0</v>
      </c>
      <c r="Z49" s="118">
        <v>0</v>
      </c>
      <c r="AA49" s="118">
        <v>0</v>
      </c>
      <c r="AB49" s="118">
        <v>0</v>
      </c>
      <c r="AC49" s="118">
        <v>695</v>
      </c>
      <c r="AD49" s="118">
        <v>1387</v>
      </c>
      <c r="AE49" s="118">
        <v>2082</v>
      </c>
      <c r="AF49" s="114" t="s">
        <v>223</v>
      </c>
      <c r="AG49" s="114" t="s">
        <v>151</v>
      </c>
      <c r="AH49" s="118">
        <v>4030</v>
      </c>
      <c r="AI49" s="118">
        <v>20</v>
      </c>
    </row>
    <row r="50" spans="1:35" x14ac:dyDescent="0.2">
      <c r="A50" s="121"/>
      <c r="B50" s="114" t="s">
        <v>224</v>
      </c>
      <c r="C50" s="114" t="s">
        <v>225</v>
      </c>
      <c r="D50" s="115">
        <v>5884</v>
      </c>
      <c r="E50" s="115">
        <v>1326</v>
      </c>
      <c r="F50" s="115">
        <v>7210</v>
      </c>
      <c r="G50" s="116">
        <v>-1.5027322404371601E-2</v>
      </c>
      <c r="H50" s="115">
        <v>0</v>
      </c>
      <c r="I50" s="115">
        <v>0</v>
      </c>
      <c r="J50" s="115">
        <v>0</v>
      </c>
      <c r="K50" s="141">
        <v>0</v>
      </c>
      <c r="L50" s="118">
        <v>0</v>
      </c>
      <c r="M50" s="116">
        <v>0</v>
      </c>
      <c r="N50" s="118">
        <v>7210</v>
      </c>
      <c r="O50" s="116">
        <v>-1.5027322404371601E-2</v>
      </c>
      <c r="P50" s="118">
        <v>2611</v>
      </c>
      <c r="Q50" s="118">
        <v>9821</v>
      </c>
      <c r="R50" s="116">
        <v>3.8599830795262302E-2</v>
      </c>
      <c r="S50" s="122">
        <v>0</v>
      </c>
      <c r="T50" s="114" t="s">
        <v>89</v>
      </c>
      <c r="U50" s="114" t="s">
        <v>89</v>
      </c>
      <c r="V50" s="118">
        <v>6030</v>
      </c>
      <c r="W50" s="118">
        <v>7320</v>
      </c>
      <c r="X50" s="118">
        <v>1290</v>
      </c>
      <c r="Y50" s="118">
        <v>0</v>
      </c>
      <c r="Z50" s="118">
        <v>0</v>
      </c>
      <c r="AA50" s="118">
        <v>0</v>
      </c>
      <c r="AB50" s="118">
        <v>0</v>
      </c>
      <c r="AC50" s="118">
        <v>2136</v>
      </c>
      <c r="AD50" s="118">
        <v>7320</v>
      </c>
      <c r="AE50" s="118">
        <v>9456</v>
      </c>
      <c r="AF50" s="114" t="s">
        <v>226</v>
      </c>
      <c r="AG50" s="114" t="s">
        <v>151</v>
      </c>
      <c r="AH50" s="118">
        <v>4030</v>
      </c>
      <c r="AI50" s="118">
        <v>20</v>
      </c>
    </row>
    <row r="51" spans="1:35" x14ac:dyDescent="0.2">
      <c r="A51" s="121"/>
      <c r="B51" s="114" t="s">
        <v>227</v>
      </c>
      <c r="C51" s="114" t="s">
        <v>228</v>
      </c>
      <c r="D51" s="115">
        <v>1154</v>
      </c>
      <c r="E51" s="115">
        <v>40</v>
      </c>
      <c r="F51" s="115">
        <v>1194</v>
      </c>
      <c r="G51" s="116">
        <v>5.1056338028169002E-2</v>
      </c>
      <c r="H51" s="115">
        <v>0</v>
      </c>
      <c r="I51" s="115">
        <v>0</v>
      </c>
      <c r="J51" s="115">
        <v>0</v>
      </c>
      <c r="K51" s="141">
        <v>0</v>
      </c>
      <c r="L51" s="118">
        <v>0</v>
      </c>
      <c r="M51" s="116">
        <v>0</v>
      </c>
      <c r="N51" s="118">
        <v>1194</v>
      </c>
      <c r="O51" s="116">
        <v>5.1056338028169002E-2</v>
      </c>
      <c r="P51" s="118">
        <v>1802</v>
      </c>
      <c r="Q51" s="118">
        <v>2996</v>
      </c>
      <c r="R51" s="116">
        <v>9.8240469208211098E-2</v>
      </c>
      <c r="S51" s="122">
        <v>0</v>
      </c>
      <c r="T51" s="114" t="s">
        <v>89</v>
      </c>
      <c r="U51" s="114" t="s">
        <v>89</v>
      </c>
      <c r="V51" s="118">
        <v>1120</v>
      </c>
      <c r="W51" s="118">
        <v>1136</v>
      </c>
      <c r="X51" s="118">
        <v>16</v>
      </c>
      <c r="Y51" s="118">
        <v>0</v>
      </c>
      <c r="Z51" s="118">
        <v>0</v>
      </c>
      <c r="AA51" s="118">
        <v>0</v>
      </c>
      <c r="AB51" s="118">
        <v>0</v>
      </c>
      <c r="AC51" s="118">
        <v>1592</v>
      </c>
      <c r="AD51" s="118">
        <v>1136</v>
      </c>
      <c r="AE51" s="118">
        <v>2728</v>
      </c>
      <c r="AF51" s="114" t="s">
        <v>229</v>
      </c>
      <c r="AG51" s="114" t="s">
        <v>151</v>
      </c>
      <c r="AH51" s="118">
        <v>4030</v>
      </c>
      <c r="AI51" s="118">
        <v>20</v>
      </c>
    </row>
    <row r="52" spans="1:35" x14ac:dyDescent="0.2">
      <c r="A52" s="121"/>
      <c r="B52" s="114" t="s">
        <v>230</v>
      </c>
      <c r="C52" s="114" t="s">
        <v>231</v>
      </c>
      <c r="D52" s="115">
        <v>859</v>
      </c>
      <c r="E52" s="115">
        <v>0</v>
      </c>
      <c r="F52" s="115">
        <v>859</v>
      </c>
      <c r="G52" s="116">
        <v>-7.9314040728831706E-2</v>
      </c>
      <c r="H52" s="115">
        <v>0</v>
      </c>
      <c r="I52" s="115">
        <v>0</v>
      </c>
      <c r="J52" s="115">
        <v>0</v>
      </c>
      <c r="K52" s="141">
        <v>0</v>
      </c>
      <c r="L52" s="118">
        <v>0</v>
      </c>
      <c r="M52" s="116">
        <v>0</v>
      </c>
      <c r="N52" s="118">
        <v>859</v>
      </c>
      <c r="O52" s="116">
        <v>-7.9314040728831706E-2</v>
      </c>
      <c r="P52" s="118">
        <v>0</v>
      </c>
      <c r="Q52" s="118">
        <v>859</v>
      </c>
      <c r="R52" s="116">
        <v>-7.9314040728831706E-2</v>
      </c>
      <c r="S52" s="122">
        <v>0</v>
      </c>
      <c r="T52" s="114" t="s">
        <v>89</v>
      </c>
      <c r="U52" s="114" t="s">
        <v>89</v>
      </c>
      <c r="V52" s="118">
        <v>933</v>
      </c>
      <c r="W52" s="118">
        <v>933</v>
      </c>
      <c r="X52" s="118">
        <v>0</v>
      </c>
      <c r="Y52" s="118">
        <v>0</v>
      </c>
      <c r="Z52" s="118">
        <v>0</v>
      </c>
      <c r="AA52" s="118">
        <v>0</v>
      </c>
      <c r="AB52" s="118">
        <v>0</v>
      </c>
      <c r="AC52" s="118">
        <v>0</v>
      </c>
      <c r="AD52" s="118">
        <v>933</v>
      </c>
      <c r="AE52" s="118">
        <v>933</v>
      </c>
      <c r="AF52" s="114" t="s">
        <v>232</v>
      </c>
      <c r="AG52" s="114" t="s">
        <v>151</v>
      </c>
      <c r="AH52" s="118">
        <v>4030</v>
      </c>
      <c r="AI52" s="118">
        <v>20</v>
      </c>
    </row>
    <row r="53" spans="1:35" x14ac:dyDescent="0.2">
      <c r="A53" s="123"/>
      <c r="B53" s="114" t="s">
        <v>233</v>
      </c>
      <c r="C53" s="114" t="s">
        <v>234</v>
      </c>
      <c r="D53" s="115">
        <v>10582</v>
      </c>
      <c r="E53" s="115">
        <v>54</v>
      </c>
      <c r="F53" s="115">
        <v>10636</v>
      </c>
      <c r="G53" s="116">
        <v>-8.8056246248821107E-2</v>
      </c>
      <c r="H53" s="115">
        <v>0</v>
      </c>
      <c r="I53" s="115">
        <v>0</v>
      </c>
      <c r="J53" s="115">
        <v>0</v>
      </c>
      <c r="K53" s="141">
        <v>0</v>
      </c>
      <c r="L53" s="118">
        <v>0</v>
      </c>
      <c r="M53" s="116">
        <v>0</v>
      </c>
      <c r="N53" s="118">
        <v>10636</v>
      </c>
      <c r="O53" s="116">
        <v>-8.8056246248821107E-2</v>
      </c>
      <c r="P53" s="118">
        <v>187</v>
      </c>
      <c r="Q53" s="118">
        <v>10823</v>
      </c>
      <c r="R53" s="116">
        <v>-8.5509083227714403E-2</v>
      </c>
      <c r="S53" s="122">
        <v>0</v>
      </c>
      <c r="T53" s="114" t="s">
        <v>89</v>
      </c>
      <c r="U53" s="114" t="s">
        <v>89</v>
      </c>
      <c r="V53" s="118">
        <v>11597</v>
      </c>
      <c r="W53" s="118">
        <v>11663</v>
      </c>
      <c r="X53" s="118">
        <v>66</v>
      </c>
      <c r="Y53" s="118">
        <v>0</v>
      </c>
      <c r="Z53" s="118">
        <v>0</v>
      </c>
      <c r="AA53" s="118">
        <v>0</v>
      </c>
      <c r="AB53" s="118">
        <v>0</v>
      </c>
      <c r="AC53" s="118">
        <v>172</v>
      </c>
      <c r="AD53" s="118">
        <v>11663</v>
      </c>
      <c r="AE53" s="118">
        <v>11835</v>
      </c>
      <c r="AF53" s="114" t="s">
        <v>235</v>
      </c>
      <c r="AG53" s="114" t="s">
        <v>151</v>
      </c>
      <c r="AH53" s="118">
        <v>4030</v>
      </c>
      <c r="AI53" s="118">
        <v>20</v>
      </c>
    </row>
    <row r="54" spans="1:35" x14ac:dyDescent="0.2">
      <c r="A54" s="124" t="s">
        <v>103</v>
      </c>
      <c r="B54" s="124">
        <v>0</v>
      </c>
      <c r="C54" s="124">
        <v>0</v>
      </c>
      <c r="D54" s="125">
        <v>133744</v>
      </c>
      <c r="E54" s="125">
        <v>4532</v>
      </c>
      <c r="F54" s="125">
        <v>138276</v>
      </c>
      <c r="G54" s="126">
        <v>-1.5191333888853301E-2</v>
      </c>
      <c r="H54" s="125">
        <v>0</v>
      </c>
      <c r="I54" s="125">
        <v>0</v>
      </c>
      <c r="J54" s="125">
        <v>0</v>
      </c>
      <c r="K54" s="142">
        <v>-1</v>
      </c>
      <c r="L54" s="143">
        <v>8467</v>
      </c>
      <c r="M54" s="126">
        <v>9.0124887343890805E-2</v>
      </c>
      <c r="N54" s="143">
        <v>146743</v>
      </c>
      <c r="O54" s="126">
        <v>-1.0332153093913299E-2</v>
      </c>
      <c r="P54" s="143">
        <v>30765</v>
      </c>
      <c r="Q54" s="143">
        <v>177508</v>
      </c>
      <c r="R54" s="126">
        <v>7.0290294946927703E-3</v>
      </c>
      <c r="S54" s="127">
        <v>0</v>
      </c>
      <c r="T54" s="128">
        <v>0</v>
      </c>
      <c r="U54" s="128">
        <v>0</v>
      </c>
      <c r="V54" s="129">
        <v>136139</v>
      </c>
      <c r="W54" s="129">
        <v>140409</v>
      </c>
      <c r="X54" s="129">
        <v>4270</v>
      </c>
      <c r="Y54" s="129">
        <v>99</v>
      </c>
      <c r="Z54" s="129">
        <v>99</v>
      </c>
      <c r="AA54" s="129">
        <v>0</v>
      </c>
      <c r="AB54" s="129">
        <v>7767</v>
      </c>
      <c r="AC54" s="129">
        <v>27994</v>
      </c>
      <c r="AD54" s="129">
        <v>148275</v>
      </c>
      <c r="AE54" s="129">
        <v>176269</v>
      </c>
      <c r="AF54" s="128">
        <v>0</v>
      </c>
      <c r="AG54" s="128">
        <v>0</v>
      </c>
      <c r="AH54" s="129">
        <v>116870</v>
      </c>
      <c r="AI54" s="129">
        <v>580</v>
      </c>
    </row>
    <row r="55" spans="1:35" s="136" customFormat="1" ht="22.5" x14ac:dyDescent="0.2">
      <c r="A55" s="130" t="s">
        <v>236</v>
      </c>
      <c r="B55" s="131"/>
      <c r="C55" s="131"/>
      <c r="D55" s="132">
        <f>D54+D24+D14</f>
        <v>756451</v>
      </c>
      <c r="E55" s="132">
        <f>E54+E24+E14</f>
        <v>88478</v>
      </c>
      <c r="F55" s="132">
        <f>F54+F24+F14</f>
        <v>844929</v>
      </c>
      <c r="G55" s="133">
        <f>((F54+F24+F14)-(W54+W24+W14))/(W54+W24+W14)</f>
        <v>4.8104138026172456E-3</v>
      </c>
      <c r="H55" s="132">
        <f>H54+H24+H14</f>
        <v>85846</v>
      </c>
      <c r="I55" s="132">
        <f>I54+I24+I14</f>
        <v>234</v>
      </c>
      <c r="J55" s="132">
        <f>J54+J24+J14</f>
        <v>86080</v>
      </c>
      <c r="K55" s="133">
        <f>((J54+J24+J14)-(Z54+Z24+Z14))/(Z54+Z24+Z14)</f>
        <v>-0.11796952650292541</v>
      </c>
      <c r="L55" s="132">
        <f>L54+L24+L14</f>
        <v>14264</v>
      </c>
      <c r="M55" s="133">
        <f>((L54+L24+L14)-(AB54+AB24+AB14))/(AB54+AB24+AB14)</f>
        <v>9.7692198782387083E-3</v>
      </c>
      <c r="N55" s="132">
        <f>N54+N24+N14</f>
        <v>945273</v>
      </c>
      <c r="O55" s="133">
        <f>((N54+N24+N14)-(AD54+AD24+AD14))/(AD54+AD24+AD14)</f>
        <v>-7.6947059793009264E-3</v>
      </c>
      <c r="P55" s="132">
        <f>P54+P24+P14</f>
        <v>56343</v>
      </c>
      <c r="Q55" s="132">
        <f>Q54+Q24+Q14</f>
        <v>1001616</v>
      </c>
      <c r="R55" s="133">
        <f>((Q54+Q24+Q14)-(AE54+AE24+AE14))/(AE54+AE24+AE14)</f>
        <v>-2.9614041933483377E-3</v>
      </c>
    </row>
    <row r="56" spans="1:35" s="136" customFormat="1" x14ac:dyDescent="0.2">
      <c r="A56" s="130" t="s">
        <v>237</v>
      </c>
      <c r="B56" s="131"/>
      <c r="C56" s="131"/>
      <c r="D56" s="132">
        <f>D54+D24+D14+D9</f>
        <v>1571044</v>
      </c>
      <c r="E56" s="132">
        <f t="shared" ref="E56:Q56" si="0">E54+E24+E14+E9</f>
        <v>164274</v>
      </c>
      <c r="F56" s="132">
        <f t="shared" si="0"/>
        <v>1735318</v>
      </c>
      <c r="G56" s="133">
        <f>((F54+F24+F14+F9)-(W54+W24+W14+W9))/(W54+W24+W14+W9)</f>
        <v>-2.9415350884552355E-2</v>
      </c>
      <c r="H56" s="132">
        <f t="shared" si="0"/>
        <v>503246</v>
      </c>
      <c r="I56" s="132">
        <f t="shared" si="0"/>
        <v>15598</v>
      </c>
      <c r="J56" s="132">
        <f t="shared" si="0"/>
        <v>518844</v>
      </c>
      <c r="K56" s="133">
        <f>((J54+J24+J14+J9)-(Z54+Z24+Z14+Z9))/(Z54+Z24+Z14+Z9)</f>
        <v>3.3319087795699652E-3</v>
      </c>
      <c r="L56" s="132">
        <f t="shared" si="0"/>
        <v>50856</v>
      </c>
      <c r="M56" s="133">
        <f>((L54+L24+L14+L9)-(AB54+AB24+AB14+AB9))/(AB54+AB24+AB14+AB9)</f>
        <v>-0.1429004803235864</v>
      </c>
      <c r="N56" s="132">
        <f t="shared" si="0"/>
        <v>2305018</v>
      </c>
      <c r="O56" s="133">
        <f>((N54+N24+N14+N9)-(AD54+AD24+AD14+AD9))/(AD54+AD24+AD14+AD9)</f>
        <v>-2.5101020738751954E-2</v>
      </c>
      <c r="P56" s="132">
        <f t="shared" si="0"/>
        <v>64262</v>
      </c>
      <c r="Q56" s="132">
        <f t="shared" si="0"/>
        <v>2369280</v>
      </c>
      <c r="R56" s="133">
        <f>((Q54+Q24+Q14+Q9)-(AE54+AE24+AE14+AE9))/(AE54+AE24+AE14+AE9)</f>
        <v>-2.51641678050065E-2</v>
      </c>
    </row>
    <row r="57" spans="1:35" s="136" customFormat="1" x14ac:dyDescent="0.2">
      <c r="A57" s="130" t="s">
        <v>238</v>
      </c>
      <c r="B57" s="131"/>
      <c r="C57" s="131"/>
      <c r="D57" s="132">
        <f>D54+D24+D14+D9+D5</f>
        <v>2300843</v>
      </c>
      <c r="E57" s="132">
        <f t="shared" ref="E57:Q57" si="1">E54+E24+E14+E9+E5</f>
        <v>449240</v>
      </c>
      <c r="F57" s="132">
        <f t="shared" si="1"/>
        <v>2750083</v>
      </c>
      <c r="G57" s="133">
        <f>((F54+F24+F14+F9+F5)-(W54+W24+W14+W9+W5))/(W54+W24+W14+W9+W5)</f>
        <v>-2.0386041741693926E-2</v>
      </c>
      <c r="H57" s="132">
        <f t="shared" si="1"/>
        <v>1455898</v>
      </c>
      <c r="I57" s="132">
        <f t="shared" si="1"/>
        <v>291664</v>
      </c>
      <c r="J57" s="132">
        <f t="shared" si="1"/>
        <v>1747562</v>
      </c>
      <c r="K57" s="133">
        <f>((J54+J24+J14+J9+J5)-(Z54+Z24+Z14+Z9+Z5))/(Z54+Z24+Z14+Z9+Z5)</f>
        <v>3.0201670665495509E-2</v>
      </c>
      <c r="L57" s="132">
        <f t="shared" si="1"/>
        <v>50856</v>
      </c>
      <c r="M57" s="133">
        <f>((L54+L24+L14+L9+L5)-(AB54+AB24+AB14+AB9+AB5))/(AB54+AB24+AB14+AB9+AB5)</f>
        <v>-0.1429004803235864</v>
      </c>
      <c r="N57" s="132">
        <f t="shared" si="1"/>
        <v>4548501</v>
      </c>
      <c r="O57" s="133">
        <f>((N54+N24+N14+N9+N5)-(AD54+AD24+AD14+AD9+AD5))/(AD54+AD24+AD14+AD9+AD5)</f>
        <v>-3.1727087003268479E-3</v>
      </c>
      <c r="P57" s="132">
        <f t="shared" si="1"/>
        <v>65303</v>
      </c>
      <c r="Q57" s="132">
        <f t="shared" si="1"/>
        <v>4613804</v>
      </c>
      <c r="R57" s="133">
        <f>((Q54+Q24+Q14+Q9+Q5)-(AE54+AE24+AE14+AE9+AE5))/(AE54+AE24+AE14+AE9+AE5)</f>
        <v>-3.8416554808201144E-3</v>
      </c>
    </row>
    <row r="58" spans="1:35" x14ac:dyDescent="0.2">
      <c r="A58" s="119" t="s">
        <v>239</v>
      </c>
      <c r="B58" s="114" t="s">
        <v>240</v>
      </c>
      <c r="C58" s="114" t="s">
        <v>241</v>
      </c>
      <c r="D58" s="115">
        <v>79</v>
      </c>
      <c r="E58" s="115">
        <v>0</v>
      </c>
      <c r="F58" s="115">
        <v>79</v>
      </c>
      <c r="G58" s="116">
        <v>0</v>
      </c>
      <c r="H58" s="115">
        <v>153269</v>
      </c>
      <c r="I58" s="115">
        <v>0</v>
      </c>
      <c r="J58" s="115">
        <v>153269</v>
      </c>
      <c r="K58" s="141">
        <v>-8.1748684951531911E-2</v>
      </c>
      <c r="L58" s="118">
        <v>0</v>
      </c>
      <c r="M58" s="116">
        <v>0</v>
      </c>
      <c r="N58" s="118">
        <v>153348</v>
      </c>
      <c r="O58" s="116">
        <v>-8.1275387325209406E-2</v>
      </c>
      <c r="P58" s="118">
        <v>0</v>
      </c>
      <c r="Q58" s="118">
        <v>153348</v>
      </c>
      <c r="R58" s="116">
        <v>-8.1275387325209406E-2</v>
      </c>
      <c r="S58" s="120">
        <v>6</v>
      </c>
      <c r="T58" s="114" t="s">
        <v>90</v>
      </c>
      <c r="U58" s="114" t="s">
        <v>90</v>
      </c>
      <c r="V58" s="118">
        <v>0</v>
      </c>
      <c r="W58" s="118">
        <v>0</v>
      </c>
      <c r="X58" s="118">
        <v>0</v>
      </c>
      <c r="Y58" s="118">
        <v>166914</v>
      </c>
      <c r="Z58" s="118">
        <v>166914</v>
      </c>
      <c r="AA58" s="118">
        <v>0</v>
      </c>
      <c r="AB58" s="118">
        <v>0</v>
      </c>
      <c r="AC58" s="118">
        <v>0</v>
      </c>
      <c r="AD58" s="118">
        <v>166914</v>
      </c>
      <c r="AE58" s="118">
        <v>166914</v>
      </c>
      <c r="AF58" s="114" t="s">
        <v>242</v>
      </c>
      <c r="AG58" s="114" t="s">
        <v>243</v>
      </c>
      <c r="AH58" s="118">
        <v>4030</v>
      </c>
      <c r="AI58" s="118">
        <v>20</v>
      </c>
    </row>
    <row r="59" spans="1:35" x14ac:dyDescent="0.2">
      <c r="A59" s="121"/>
      <c r="B59" s="114" t="s">
        <v>244</v>
      </c>
      <c r="C59" s="114" t="s">
        <v>245</v>
      </c>
      <c r="D59" s="115">
        <v>440</v>
      </c>
      <c r="E59" s="115">
        <v>0</v>
      </c>
      <c r="F59" s="115">
        <v>440</v>
      </c>
      <c r="G59" s="116">
        <v>-0.28104575163398698</v>
      </c>
      <c r="H59" s="115">
        <v>0</v>
      </c>
      <c r="I59" s="115">
        <v>0</v>
      </c>
      <c r="J59" s="115">
        <v>0</v>
      </c>
      <c r="K59" s="141">
        <v>0</v>
      </c>
      <c r="L59" s="118">
        <v>0</v>
      </c>
      <c r="M59" s="116">
        <v>0</v>
      </c>
      <c r="N59" s="118">
        <v>440</v>
      </c>
      <c r="O59" s="116">
        <v>-0.28104575163398698</v>
      </c>
      <c r="P59" s="118">
        <v>0</v>
      </c>
      <c r="Q59" s="118">
        <v>440</v>
      </c>
      <c r="R59" s="116">
        <v>-0.28104575163398698</v>
      </c>
      <c r="S59" s="122">
        <v>0</v>
      </c>
      <c r="T59" s="114" t="s">
        <v>90</v>
      </c>
      <c r="U59" s="114" t="s">
        <v>90</v>
      </c>
      <c r="V59" s="118">
        <v>612</v>
      </c>
      <c r="W59" s="118">
        <v>612</v>
      </c>
      <c r="X59" s="118">
        <v>0</v>
      </c>
      <c r="Y59" s="118">
        <v>0</v>
      </c>
      <c r="Z59" s="118">
        <v>0</v>
      </c>
      <c r="AA59" s="118">
        <v>0</v>
      </c>
      <c r="AB59" s="118">
        <v>0</v>
      </c>
      <c r="AC59" s="118">
        <v>0</v>
      </c>
      <c r="AD59" s="118">
        <v>612</v>
      </c>
      <c r="AE59" s="118">
        <v>612</v>
      </c>
      <c r="AF59" s="114" t="s">
        <v>246</v>
      </c>
      <c r="AG59" s="114" t="s">
        <v>243</v>
      </c>
      <c r="AH59" s="118">
        <v>4030</v>
      </c>
      <c r="AI59" s="118">
        <v>20</v>
      </c>
    </row>
    <row r="60" spans="1:35" x14ac:dyDescent="0.2">
      <c r="A60" s="121"/>
      <c r="B60" s="114" t="s">
        <v>247</v>
      </c>
      <c r="C60" s="114" t="s">
        <v>248</v>
      </c>
      <c r="D60" s="115">
        <v>41468</v>
      </c>
      <c r="E60" s="115">
        <v>284</v>
      </c>
      <c r="F60" s="115">
        <v>41752</v>
      </c>
      <c r="G60" s="116">
        <v>-0.31820111695352599</v>
      </c>
      <c r="H60" s="115">
        <v>89533</v>
      </c>
      <c r="I60" s="115">
        <v>56</v>
      </c>
      <c r="J60" s="115">
        <v>89589</v>
      </c>
      <c r="K60" s="141">
        <v>-0.15829081992164401</v>
      </c>
      <c r="L60" s="118">
        <v>0</v>
      </c>
      <c r="M60" s="116">
        <v>0</v>
      </c>
      <c r="N60" s="118">
        <v>131341</v>
      </c>
      <c r="O60" s="116">
        <v>-0.21669300730580002</v>
      </c>
      <c r="P60" s="118">
        <v>830</v>
      </c>
      <c r="Q60" s="118">
        <v>132171</v>
      </c>
      <c r="R60" s="116">
        <v>-0.21362359884814</v>
      </c>
      <c r="S60" s="122">
        <v>0</v>
      </c>
      <c r="T60" s="114" t="s">
        <v>90</v>
      </c>
      <c r="U60" s="114" t="s">
        <v>90</v>
      </c>
      <c r="V60" s="118">
        <v>60982</v>
      </c>
      <c r="W60" s="118">
        <v>61238</v>
      </c>
      <c r="X60" s="118">
        <v>256</v>
      </c>
      <c r="Y60" s="118">
        <v>106345</v>
      </c>
      <c r="Z60" s="118">
        <v>106437</v>
      </c>
      <c r="AA60" s="118">
        <v>92</v>
      </c>
      <c r="AB60" s="118">
        <v>0</v>
      </c>
      <c r="AC60" s="118">
        <v>401</v>
      </c>
      <c r="AD60" s="118">
        <v>167675</v>
      </c>
      <c r="AE60" s="118">
        <v>168076</v>
      </c>
      <c r="AF60" s="114" t="s">
        <v>249</v>
      </c>
      <c r="AG60" s="114" t="s">
        <v>243</v>
      </c>
      <c r="AH60" s="118">
        <v>4030</v>
      </c>
      <c r="AI60" s="118">
        <v>20</v>
      </c>
    </row>
    <row r="61" spans="1:35" x14ac:dyDescent="0.2">
      <c r="A61" s="121"/>
      <c r="B61" s="114" t="s">
        <v>250</v>
      </c>
      <c r="C61" s="114" t="s">
        <v>251</v>
      </c>
      <c r="D61" s="144">
        <v>0</v>
      </c>
      <c r="E61" s="144">
        <v>0</v>
      </c>
      <c r="F61" s="144">
        <v>0</v>
      </c>
      <c r="G61" s="145">
        <v>-1</v>
      </c>
      <c r="H61" s="144">
        <v>0</v>
      </c>
      <c r="I61" s="144">
        <v>0</v>
      </c>
      <c r="J61" s="144">
        <v>0</v>
      </c>
      <c r="K61" s="146">
        <v>0</v>
      </c>
      <c r="L61" s="147">
        <v>0</v>
      </c>
      <c r="M61" s="145">
        <v>0</v>
      </c>
      <c r="N61" s="147">
        <v>0</v>
      </c>
      <c r="O61" s="145">
        <v>-1</v>
      </c>
      <c r="P61" s="147">
        <v>0</v>
      </c>
      <c r="Q61" s="147">
        <v>0</v>
      </c>
      <c r="R61" s="145">
        <v>-1</v>
      </c>
      <c r="S61" s="122">
        <v>0</v>
      </c>
      <c r="T61" s="114" t="s">
        <v>90</v>
      </c>
      <c r="U61" s="114" t="s">
        <v>90</v>
      </c>
      <c r="V61" s="118">
        <v>3211</v>
      </c>
      <c r="W61" s="118">
        <v>3211</v>
      </c>
      <c r="X61" s="118">
        <v>0</v>
      </c>
      <c r="Y61" s="118">
        <v>0</v>
      </c>
      <c r="Z61" s="118">
        <v>0</v>
      </c>
      <c r="AA61" s="118">
        <v>0</v>
      </c>
      <c r="AB61" s="118">
        <v>0</v>
      </c>
      <c r="AC61" s="118">
        <v>0</v>
      </c>
      <c r="AD61" s="118">
        <v>3211</v>
      </c>
      <c r="AE61" s="118">
        <v>3211</v>
      </c>
      <c r="AF61" s="114" t="s">
        <v>252</v>
      </c>
      <c r="AG61" s="114" t="s">
        <v>243</v>
      </c>
      <c r="AH61" s="118">
        <v>4030</v>
      </c>
      <c r="AI61" s="118">
        <v>20</v>
      </c>
    </row>
    <row r="62" spans="1:35" x14ac:dyDescent="0.2">
      <c r="A62" s="121"/>
      <c r="B62" s="114" t="s">
        <v>253</v>
      </c>
      <c r="C62" s="114" t="s">
        <v>254</v>
      </c>
      <c r="D62" s="115">
        <v>4000</v>
      </c>
      <c r="E62" s="115">
        <v>0</v>
      </c>
      <c r="F62" s="115">
        <v>4000</v>
      </c>
      <c r="G62" s="116">
        <v>9.589041095890409E-2</v>
      </c>
      <c r="H62" s="115">
        <v>0</v>
      </c>
      <c r="I62" s="115">
        <v>0</v>
      </c>
      <c r="J62" s="115">
        <v>0</v>
      </c>
      <c r="K62" s="141">
        <v>0</v>
      </c>
      <c r="L62" s="118">
        <v>0</v>
      </c>
      <c r="M62" s="116">
        <v>0</v>
      </c>
      <c r="N62" s="118">
        <v>4000</v>
      </c>
      <c r="O62" s="116">
        <v>9.589041095890409E-2</v>
      </c>
      <c r="P62" s="118">
        <v>1</v>
      </c>
      <c r="Q62" s="118">
        <v>4001</v>
      </c>
      <c r="R62" s="116">
        <v>9.3767085839256401E-2</v>
      </c>
      <c r="S62" s="122">
        <v>0</v>
      </c>
      <c r="T62" s="114" t="s">
        <v>90</v>
      </c>
      <c r="U62" s="114" t="s">
        <v>90</v>
      </c>
      <c r="V62" s="118">
        <v>3650</v>
      </c>
      <c r="W62" s="118">
        <v>3650</v>
      </c>
      <c r="X62" s="118">
        <v>0</v>
      </c>
      <c r="Y62" s="118">
        <v>0</v>
      </c>
      <c r="Z62" s="118">
        <v>0</v>
      </c>
      <c r="AA62" s="118">
        <v>0</v>
      </c>
      <c r="AB62" s="118">
        <v>0</v>
      </c>
      <c r="AC62" s="118">
        <v>8</v>
      </c>
      <c r="AD62" s="118">
        <v>3650</v>
      </c>
      <c r="AE62" s="118">
        <v>3658</v>
      </c>
      <c r="AF62" s="114" t="s">
        <v>255</v>
      </c>
      <c r="AG62" s="114" t="s">
        <v>243</v>
      </c>
      <c r="AH62" s="118">
        <v>4030</v>
      </c>
      <c r="AI62" s="118">
        <v>20</v>
      </c>
    </row>
    <row r="63" spans="1:35" x14ac:dyDescent="0.2">
      <c r="A63" s="123"/>
      <c r="B63" s="114" t="s">
        <v>256</v>
      </c>
      <c r="C63" s="114" t="s">
        <v>257</v>
      </c>
      <c r="D63" s="137">
        <v>0</v>
      </c>
      <c r="E63" s="137">
        <v>0</v>
      </c>
      <c r="F63" s="137">
        <v>0</v>
      </c>
      <c r="G63" s="138">
        <v>-1</v>
      </c>
      <c r="H63" s="137">
        <v>0</v>
      </c>
      <c r="I63" s="137">
        <v>0</v>
      </c>
      <c r="J63" s="137">
        <v>0</v>
      </c>
      <c r="K63" s="148">
        <v>0</v>
      </c>
      <c r="L63" s="149">
        <v>0</v>
      </c>
      <c r="M63" s="138">
        <v>0</v>
      </c>
      <c r="N63" s="149">
        <v>0</v>
      </c>
      <c r="O63" s="138">
        <v>-1</v>
      </c>
      <c r="P63" s="149">
        <v>0</v>
      </c>
      <c r="Q63" s="149">
        <v>0</v>
      </c>
      <c r="R63" s="138">
        <v>-1</v>
      </c>
      <c r="S63" s="122">
        <v>0</v>
      </c>
      <c r="T63" s="114" t="s">
        <v>90</v>
      </c>
      <c r="U63" s="114" t="s">
        <v>90</v>
      </c>
      <c r="V63" s="118">
        <v>625</v>
      </c>
      <c r="W63" s="118">
        <v>625</v>
      </c>
      <c r="X63" s="118">
        <v>0</v>
      </c>
      <c r="Y63" s="118">
        <v>0</v>
      </c>
      <c r="Z63" s="118">
        <v>0</v>
      </c>
      <c r="AA63" s="118">
        <v>0</v>
      </c>
      <c r="AB63" s="118">
        <v>0</v>
      </c>
      <c r="AC63" s="118">
        <v>0</v>
      </c>
      <c r="AD63" s="118">
        <v>625</v>
      </c>
      <c r="AE63" s="118">
        <v>625</v>
      </c>
      <c r="AF63" s="114" t="s">
        <v>258</v>
      </c>
      <c r="AG63" s="114" t="s">
        <v>243</v>
      </c>
      <c r="AH63" s="118">
        <v>4030</v>
      </c>
      <c r="AI63" s="118">
        <v>20</v>
      </c>
    </row>
    <row r="64" spans="1:35" x14ac:dyDescent="0.2">
      <c r="A64" s="124" t="s">
        <v>103</v>
      </c>
      <c r="B64" s="124">
        <v>0</v>
      </c>
      <c r="C64" s="124">
        <v>0</v>
      </c>
      <c r="D64" s="125">
        <v>45987</v>
      </c>
      <c r="E64" s="125">
        <v>284</v>
      </c>
      <c r="F64" s="125">
        <v>46271</v>
      </c>
      <c r="G64" s="126">
        <v>-0.33265547478943097</v>
      </c>
      <c r="H64" s="125">
        <v>242802</v>
      </c>
      <c r="I64" s="125">
        <v>56</v>
      </c>
      <c r="J64" s="125">
        <v>242858</v>
      </c>
      <c r="K64" s="142">
        <v>-0.111552545993978</v>
      </c>
      <c r="L64" s="143">
        <v>0</v>
      </c>
      <c r="M64" s="126">
        <v>0</v>
      </c>
      <c r="N64" s="143">
        <v>289129</v>
      </c>
      <c r="O64" s="126">
        <v>-0.15628839144758899</v>
      </c>
      <c r="P64" s="143">
        <v>831</v>
      </c>
      <c r="Q64" s="143">
        <v>289960</v>
      </c>
      <c r="R64" s="126">
        <v>-0.15487210576631599</v>
      </c>
      <c r="S64" s="127">
        <v>0</v>
      </c>
      <c r="T64" s="128">
        <v>0</v>
      </c>
      <c r="U64" s="128">
        <v>0</v>
      </c>
      <c r="V64" s="129">
        <v>69080</v>
      </c>
      <c r="W64" s="129">
        <v>69336</v>
      </c>
      <c r="X64" s="129">
        <v>256</v>
      </c>
      <c r="Y64" s="129">
        <v>273259</v>
      </c>
      <c r="Z64" s="129">
        <v>273351</v>
      </c>
      <c r="AA64" s="129">
        <v>92</v>
      </c>
      <c r="AB64" s="129">
        <v>0</v>
      </c>
      <c r="AC64" s="129">
        <v>409</v>
      </c>
      <c r="AD64" s="129">
        <v>342687</v>
      </c>
      <c r="AE64" s="129">
        <v>343096</v>
      </c>
      <c r="AF64" s="128">
        <v>0</v>
      </c>
      <c r="AG64" s="128">
        <v>0</v>
      </c>
      <c r="AH64" s="129">
        <v>24180</v>
      </c>
      <c r="AI64" s="129">
        <v>120</v>
      </c>
    </row>
    <row r="65" spans="1:35" x14ac:dyDescent="0.2">
      <c r="A65" s="124" t="s">
        <v>259</v>
      </c>
      <c r="B65" s="124">
        <v>0</v>
      </c>
      <c r="C65" s="124">
        <v>0</v>
      </c>
      <c r="D65" s="125">
        <v>2346830</v>
      </c>
      <c r="E65" s="125">
        <v>449524</v>
      </c>
      <c r="F65" s="125">
        <v>2796354</v>
      </c>
      <c r="G65" s="126">
        <v>-2.7912685906414002E-2</v>
      </c>
      <c r="H65" s="125">
        <v>1698700</v>
      </c>
      <c r="I65" s="125">
        <v>291720</v>
      </c>
      <c r="J65" s="125">
        <v>1990420</v>
      </c>
      <c r="K65" s="142">
        <v>1.0529116136064699E-2</v>
      </c>
      <c r="L65" s="143">
        <v>50856</v>
      </c>
      <c r="M65" s="126">
        <v>-0.14290048032358602</v>
      </c>
      <c r="N65" s="143">
        <v>4837630</v>
      </c>
      <c r="O65" s="126">
        <v>-1.38686600083781E-2</v>
      </c>
      <c r="P65" s="143">
        <v>66134</v>
      </c>
      <c r="Q65" s="143">
        <v>4903764</v>
      </c>
      <c r="R65" s="126">
        <v>-1.4257965265394301E-2</v>
      </c>
      <c r="S65" s="139">
        <v>0</v>
      </c>
      <c r="T65" s="128">
        <v>0</v>
      </c>
      <c r="U65" s="128">
        <v>0</v>
      </c>
      <c r="V65" s="129">
        <v>2433889</v>
      </c>
      <c r="W65" s="129">
        <v>2876649</v>
      </c>
      <c r="X65" s="129">
        <v>442760</v>
      </c>
      <c r="Y65" s="129">
        <v>1702335</v>
      </c>
      <c r="Z65" s="129">
        <v>1969681</v>
      </c>
      <c r="AA65" s="129">
        <v>267346</v>
      </c>
      <c r="AB65" s="129">
        <v>59335</v>
      </c>
      <c r="AC65" s="129">
        <v>69028</v>
      </c>
      <c r="AD65" s="129">
        <v>4905665</v>
      </c>
      <c r="AE65" s="129">
        <v>4974693</v>
      </c>
      <c r="AF65" s="128">
        <v>0</v>
      </c>
      <c r="AG65" s="128">
        <v>0</v>
      </c>
      <c r="AH65" s="129">
        <v>209560</v>
      </c>
      <c r="AI65" s="129">
        <v>1040</v>
      </c>
    </row>
  </sheetData>
  <pageMargins left="0.25" right="0.25" top="0.75" bottom="0.75" header="0.3" footer="0.3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zoomScaleNormal="16703" zoomScaleSheetLayoutView="63984" workbookViewId="0">
      <selection activeCell="A2" sqref="A2"/>
    </sheetView>
  </sheetViews>
  <sheetFormatPr defaultRowHeight="11.25" x14ac:dyDescent="0.2"/>
  <cols>
    <col min="1" max="1" width="28.7109375" style="111" bestFit="1" customWidth="1"/>
    <col min="2" max="2" width="4.7109375" style="111" bestFit="1" customWidth="1"/>
    <col min="3" max="3" width="23.7109375" style="111" bestFit="1" customWidth="1"/>
    <col min="4" max="18" width="12.7109375" style="111" customWidth="1"/>
    <col min="19" max="19" width="8.28515625" style="111" hidden="1" customWidth="1"/>
    <col min="20" max="20" width="8.85546875" style="111" hidden="1" customWidth="1"/>
    <col min="21" max="21" width="6.7109375" style="111" hidden="1" customWidth="1"/>
    <col min="22" max="23" width="10.140625" style="111" hidden="1" customWidth="1"/>
    <col min="24" max="24" width="9" style="111" hidden="1" customWidth="1"/>
    <col min="25" max="26" width="10.140625" style="111" hidden="1" customWidth="1"/>
    <col min="27" max="27" width="9" style="111" hidden="1" customWidth="1"/>
    <col min="28" max="28" width="0" style="111" hidden="1" customWidth="1"/>
    <col min="29" max="29" width="8" style="111" hidden="1" customWidth="1"/>
    <col min="30" max="31" width="10.140625" style="111" hidden="1" customWidth="1"/>
    <col min="32" max="32" width="32.42578125" style="111" hidden="1" customWidth="1"/>
    <col min="33" max="33" width="23.28515625" style="111" hidden="1" customWidth="1"/>
    <col min="34" max="34" width="5.5703125" style="111" hidden="1" customWidth="1"/>
    <col min="35" max="35" width="0" style="111" hidden="1" customWidth="1"/>
    <col min="36" max="256" width="9.140625" style="111"/>
    <col min="257" max="257" width="28.7109375" style="111" bestFit="1" customWidth="1"/>
    <col min="258" max="258" width="4.7109375" style="111" bestFit="1" customWidth="1"/>
    <col min="259" max="259" width="23.7109375" style="111" bestFit="1" customWidth="1"/>
    <col min="260" max="274" width="12.7109375" style="111" customWidth="1"/>
    <col min="275" max="291" width="0" style="111" hidden="1" customWidth="1"/>
    <col min="292" max="512" width="9.140625" style="111"/>
    <col min="513" max="513" width="28.7109375" style="111" bestFit="1" customWidth="1"/>
    <col min="514" max="514" width="4.7109375" style="111" bestFit="1" customWidth="1"/>
    <col min="515" max="515" width="23.7109375" style="111" bestFit="1" customWidth="1"/>
    <col min="516" max="530" width="12.7109375" style="111" customWidth="1"/>
    <col min="531" max="547" width="0" style="111" hidden="1" customWidth="1"/>
    <col min="548" max="768" width="9.140625" style="111"/>
    <col min="769" max="769" width="28.7109375" style="111" bestFit="1" customWidth="1"/>
    <col min="770" max="770" width="4.7109375" style="111" bestFit="1" customWidth="1"/>
    <col min="771" max="771" width="23.7109375" style="111" bestFit="1" customWidth="1"/>
    <col min="772" max="786" width="12.7109375" style="111" customWidth="1"/>
    <col min="787" max="803" width="0" style="111" hidden="1" customWidth="1"/>
    <col min="804" max="1024" width="9.140625" style="111"/>
    <col min="1025" max="1025" width="28.7109375" style="111" bestFit="1" customWidth="1"/>
    <col min="1026" max="1026" width="4.7109375" style="111" bestFit="1" customWidth="1"/>
    <col min="1027" max="1027" width="23.7109375" style="111" bestFit="1" customWidth="1"/>
    <col min="1028" max="1042" width="12.7109375" style="111" customWidth="1"/>
    <col min="1043" max="1059" width="0" style="111" hidden="1" customWidth="1"/>
    <col min="1060" max="1280" width="9.140625" style="111"/>
    <col min="1281" max="1281" width="28.7109375" style="111" bestFit="1" customWidth="1"/>
    <col min="1282" max="1282" width="4.7109375" style="111" bestFit="1" customWidth="1"/>
    <col min="1283" max="1283" width="23.7109375" style="111" bestFit="1" customWidth="1"/>
    <col min="1284" max="1298" width="12.7109375" style="111" customWidth="1"/>
    <col min="1299" max="1315" width="0" style="111" hidden="1" customWidth="1"/>
    <col min="1316" max="1536" width="9.140625" style="111"/>
    <col min="1537" max="1537" width="28.7109375" style="111" bestFit="1" customWidth="1"/>
    <col min="1538" max="1538" width="4.7109375" style="111" bestFit="1" customWidth="1"/>
    <col min="1539" max="1539" width="23.7109375" style="111" bestFit="1" customWidth="1"/>
    <col min="1540" max="1554" width="12.7109375" style="111" customWidth="1"/>
    <col min="1555" max="1571" width="0" style="111" hidden="1" customWidth="1"/>
    <col min="1572" max="1792" width="9.140625" style="111"/>
    <col min="1793" max="1793" width="28.7109375" style="111" bestFit="1" customWidth="1"/>
    <col min="1794" max="1794" width="4.7109375" style="111" bestFit="1" customWidth="1"/>
    <col min="1795" max="1795" width="23.7109375" style="111" bestFit="1" customWidth="1"/>
    <col min="1796" max="1810" width="12.7109375" style="111" customWidth="1"/>
    <col min="1811" max="1827" width="0" style="111" hidden="1" customWidth="1"/>
    <col min="1828" max="2048" width="9.140625" style="111"/>
    <col min="2049" max="2049" width="28.7109375" style="111" bestFit="1" customWidth="1"/>
    <col min="2050" max="2050" width="4.7109375" style="111" bestFit="1" customWidth="1"/>
    <col min="2051" max="2051" width="23.7109375" style="111" bestFit="1" customWidth="1"/>
    <col min="2052" max="2066" width="12.7109375" style="111" customWidth="1"/>
    <col min="2067" max="2083" width="0" style="111" hidden="1" customWidth="1"/>
    <col min="2084" max="2304" width="9.140625" style="111"/>
    <col min="2305" max="2305" width="28.7109375" style="111" bestFit="1" customWidth="1"/>
    <col min="2306" max="2306" width="4.7109375" style="111" bestFit="1" customWidth="1"/>
    <col min="2307" max="2307" width="23.7109375" style="111" bestFit="1" customWidth="1"/>
    <col min="2308" max="2322" width="12.7109375" style="111" customWidth="1"/>
    <col min="2323" max="2339" width="0" style="111" hidden="1" customWidth="1"/>
    <col min="2340" max="2560" width="9.140625" style="111"/>
    <col min="2561" max="2561" width="28.7109375" style="111" bestFit="1" customWidth="1"/>
    <col min="2562" max="2562" width="4.7109375" style="111" bestFit="1" customWidth="1"/>
    <col min="2563" max="2563" width="23.7109375" style="111" bestFit="1" customWidth="1"/>
    <col min="2564" max="2578" width="12.7109375" style="111" customWidth="1"/>
    <col min="2579" max="2595" width="0" style="111" hidden="1" customWidth="1"/>
    <col min="2596" max="2816" width="9.140625" style="111"/>
    <col min="2817" max="2817" width="28.7109375" style="111" bestFit="1" customWidth="1"/>
    <col min="2818" max="2818" width="4.7109375" style="111" bestFit="1" customWidth="1"/>
    <col min="2819" max="2819" width="23.7109375" style="111" bestFit="1" customWidth="1"/>
    <col min="2820" max="2834" width="12.7109375" style="111" customWidth="1"/>
    <col min="2835" max="2851" width="0" style="111" hidden="1" customWidth="1"/>
    <col min="2852" max="3072" width="9.140625" style="111"/>
    <col min="3073" max="3073" width="28.7109375" style="111" bestFit="1" customWidth="1"/>
    <col min="3074" max="3074" width="4.7109375" style="111" bestFit="1" customWidth="1"/>
    <col min="3075" max="3075" width="23.7109375" style="111" bestFit="1" customWidth="1"/>
    <col min="3076" max="3090" width="12.7109375" style="111" customWidth="1"/>
    <col min="3091" max="3107" width="0" style="111" hidden="1" customWidth="1"/>
    <col min="3108" max="3328" width="9.140625" style="111"/>
    <col min="3329" max="3329" width="28.7109375" style="111" bestFit="1" customWidth="1"/>
    <col min="3330" max="3330" width="4.7109375" style="111" bestFit="1" customWidth="1"/>
    <col min="3331" max="3331" width="23.7109375" style="111" bestFit="1" customWidth="1"/>
    <col min="3332" max="3346" width="12.7109375" style="111" customWidth="1"/>
    <col min="3347" max="3363" width="0" style="111" hidden="1" customWidth="1"/>
    <col min="3364" max="3584" width="9.140625" style="111"/>
    <col min="3585" max="3585" width="28.7109375" style="111" bestFit="1" customWidth="1"/>
    <col min="3586" max="3586" width="4.7109375" style="111" bestFit="1" customWidth="1"/>
    <col min="3587" max="3587" width="23.7109375" style="111" bestFit="1" customWidth="1"/>
    <col min="3588" max="3602" width="12.7109375" style="111" customWidth="1"/>
    <col min="3603" max="3619" width="0" style="111" hidden="1" customWidth="1"/>
    <col min="3620" max="3840" width="9.140625" style="111"/>
    <col min="3841" max="3841" width="28.7109375" style="111" bestFit="1" customWidth="1"/>
    <col min="3842" max="3842" width="4.7109375" style="111" bestFit="1" customWidth="1"/>
    <col min="3843" max="3843" width="23.7109375" style="111" bestFit="1" customWidth="1"/>
    <col min="3844" max="3858" width="12.7109375" style="111" customWidth="1"/>
    <col min="3859" max="3875" width="0" style="111" hidden="1" customWidth="1"/>
    <col min="3876" max="4096" width="9.140625" style="111"/>
    <col min="4097" max="4097" width="28.7109375" style="111" bestFit="1" customWidth="1"/>
    <col min="4098" max="4098" width="4.7109375" style="111" bestFit="1" customWidth="1"/>
    <col min="4099" max="4099" width="23.7109375" style="111" bestFit="1" customWidth="1"/>
    <col min="4100" max="4114" width="12.7109375" style="111" customWidth="1"/>
    <col min="4115" max="4131" width="0" style="111" hidden="1" customWidth="1"/>
    <col min="4132" max="4352" width="9.140625" style="111"/>
    <col min="4353" max="4353" width="28.7109375" style="111" bestFit="1" customWidth="1"/>
    <col min="4354" max="4354" width="4.7109375" style="111" bestFit="1" customWidth="1"/>
    <col min="4355" max="4355" width="23.7109375" style="111" bestFit="1" customWidth="1"/>
    <col min="4356" max="4370" width="12.7109375" style="111" customWidth="1"/>
    <col min="4371" max="4387" width="0" style="111" hidden="1" customWidth="1"/>
    <col min="4388" max="4608" width="9.140625" style="111"/>
    <col min="4609" max="4609" width="28.7109375" style="111" bestFit="1" customWidth="1"/>
    <col min="4610" max="4610" width="4.7109375" style="111" bestFit="1" customWidth="1"/>
    <col min="4611" max="4611" width="23.7109375" style="111" bestFit="1" customWidth="1"/>
    <col min="4612" max="4626" width="12.7109375" style="111" customWidth="1"/>
    <col min="4627" max="4643" width="0" style="111" hidden="1" customWidth="1"/>
    <col min="4644" max="4864" width="9.140625" style="111"/>
    <col min="4865" max="4865" width="28.7109375" style="111" bestFit="1" customWidth="1"/>
    <col min="4866" max="4866" width="4.7109375" style="111" bestFit="1" customWidth="1"/>
    <col min="4867" max="4867" width="23.7109375" style="111" bestFit="1" customWidth="1"/>
    <col min="4868" max="4882" width="12.7109375" style="111" customWidth="1"/>
    <col min="4883" max="4899" width="0" style="111" hidden="1" customWidth="1"/>
    <col min="4900" max="5120" width="9.140625" style="111"/>
    <col min="5121" max="5121" width="28.7109375" style="111" bestFit="1" customWidth="1"/>
    <col min="5122" max="5122" width="4.7109375" style="111" bestFit="1" customWidth="1"/>
    <col min="5123" max="5123" width="23.7109375" style="111" bestFit="1" customWidth="1"/>
    <col min="5124" max="5138" width="12.7109375" style="111" customWidth="1"/>
    <col min="5139" max="5155" width="0" style="111" hidden="1" customWidth="1"/>
    <col min="5156" max="5376" width="9.140625" style="111"/>
    <col min="5377" max="5377" width="28.7109375" style="111" bestFit="1" customWidth="1"/>
    <col min="5378" max="5378" width="4.7109375" style="111" bestFit="1" customWidth="1"/>
    <col min="5379" max="5379" width="23.7109375" style="111" bestFit="1" customWidth="1"/>
    <col min="5380" max="5394" width="12.7109375" style="111" customWidth="1"/>
    <col min="5395" max="5411" width="0" style="111" hidden="1" customWidth="1"/>
    <col min="5412" max="5632" width="9.140625" style="111"/>
    <col min="5633" max="5633" width="28.7109375" style="111" bestFit="1" customWidth="1"/>
    <col min="5634" max="5634" width="4.7109375" style="111" bestFit="1" customWidth="1"/>
    <col min="5635" max="5635" width="23.7109375" style="111" bestFit="1" customWidth="1"/>
    <col min="5636" max="5650" width="12.7109375" style="111" customWidth="1"/>
    <col min="5651" max="5667" width="0" style="111" hidden="1" customWidth="1"/>
    <col min="5668" max="5888" width="9.140625" style="111"/>
    <col min="5889" max="5889" width="28.7109375" style="111" bestFit="1" customWidth="1"/>
    <col min="5890" max="5890" width="4.7109375" style="111" bestFit="1" customWidth="1"/>
    <col min="5891" max="5891" width="23.7109375" style="111" bestFit="1" customWidth="1"/>
    <col min="5892" max="5906" width="12.7109375" style="111" customWidth="1"/>
    <col min="5907" max="5923" width="0" style="111" hidden="1" customWidth="1"/>
    <col min="5924" max="6144" width="9.140625" style="111"/>
    <col min="6145" max="6145" width="28.7109375" style="111" bestFit="1" customWidth="1"/>
    <col min="6146" max="6146" width="4.7109375" style="111" bestFit="1" customWidth="1"/>
    <col min="6147" max="6147" width="23.7109375" style="111" bestFit="1" customWidth="1"/>
    <col min="6148" max="6162" width="12.7109375" style="111" customWidth="1"/>
    <col min="6163" max="6179" width="0" style="111" hidden="1" customWidth="1"/>
    <col min="6180" max="6400" width="9.140625" style="111"/>
    <col min="6401" max="6401" width="28.7109375" style="111" bestFit="1" customWidth="1"/>
    <col min="6402" max="6402" width="4.7109375" style="111" bestFit="1" customWidth="1"/>
    <col min="6403" max="6403" width="23.7109375" style="111" bestFit="1" customWidth="1"/>
    <col min="6404" max="6418" width="12.7109375" style="111" customWidth="1"/>
    <col min="6419" max="6435" width="0" style="111" hidden="1" customWidth="1"/>
    <col min="6436" max="6656" width="9.140625" style="111"/>
    <col min="6657" max="6657" width="28.7109375" style="111" bestFit="1" customWidth="1"/>
    <col min="6658" max="6658" width="4.7109375" style="111" bestFit="1" customWidth="1"/>
    <col min="6659" max="6659" width="23.7109375" style="111" bestFit="1" customWidth="1"/>
    <col min="6660" max="6674" width="12.7109375" style="111" customWidth="1"/>
    <col min="6675" max="6691" width="0" style="111" hidden="1" customWidth="1"/>
    <col min="6692" max="6912" width="9.140625" style="111"/>
    <col min="6913" max="6913" width="28.7109375" style="111" bestFit="1" customWidth="1"/>
    <col min="6914" max="6914" width="4.7109375" style="111" bestFit="1" customWidth="1"/>
    <col min="6915" max="6915" width="23.7109375" style="111" bestFit="1" customWidth="1"/>
    <col min="6916" max="6930" width="12.7109375" style="111" customWidth="1"/>
    <col min="6931" max="6947" width="0" style="111" hidden="1" customWidth="1"/>
    <col min="6948" max="7168" width="9.140625" style="111"/>
    <col min="7169" max="7169" width="28.7109375" style="111" bestFit="1" customWidth="1"/>
    <col min="7170" max="7170" width="4.7109375" style="111" bestFit="1" customWidth="1"/>
    <col min="7171" max="7171" width="23.7109375" style="111" bestFit="1" customWidth="1"/>
    <col min="7172" max="7186" width="12.7109375" style="111" customWidth="1"/>
    <col min="7187" max="7203" width="0" style="111" hidden="1" customWidth="1"/>
    <col min="7204" max="7424" width="9.140625" style="111"/>
    <col min="7425" max="7425" width="28.7109375" style="111" bestFit="1" customWidth="1"/>
    <col min="7426" max="7426" width="4.7109375" style="111" bestFit="1" customWidth="1"/>
    <col min="7427" max="7427" width="23.7109375" style="111" bestFit="1" customWidth="1"/>
    <col min="7428" max="7442" width="12.7109375" style="111" customWidth="1"/>
    <col min="7443" max="7459" width="0" style="111" hidden="1" customWidth="1"/>
    <col min="7460" max="7680" width="9.140625" style="111"/>
    <col min="7681" max="7681" width="28.7109375" style="111" bestFit="1" customWidth="1"/>
    <col min="7682" max="7682" width="4.7109375" style="111" bestFit="1" customWidth="1"/>
    <col min="7683" max="7683" width="23.7109375" style="111" bestFit="1" customWidth="1"/>
    <col min="7684" max="7698" width="12.7109375" style="111" customWidth="1"/>
    <col min="7699" max="7715" width="0" style="111" hidden="1" customWidth="1"/>
    <col min="7716" max="7936" width="9.140625" style="111"/>
    <col min="7937" max="7937" width="28.7109375" style="111" bestFit="1" customWidth="1"/>
    <col min="7938" max="7938" width="4.7109375" style="111" bestFit="1" customWidth="1"/>
    <col min="7939" max="7939" width="23.7109375" style="111" bestFit="1" customWidth="1"/>
    <col min="7940" max="7954" width="12.7109375" style="111" customWidth="1"/>
    <col min="7955" max="7971" width="0" style="111" hidden="1" customWidth="1"/>
    <col min="7972" max="8192" width="9.140625" style="111"/>
    <col min="8193" max="8193" width="28.7109375" style="111" bestFit="1" customWidth="1"/>
    <col min="8194" max="8194" width="4.7109375" style="111" bestFit="1" customWidth="1"/>
    <col min="8195" max="8195" width="23.7109375" style="111" bestFit="1" customWidth="1"/>
    <col min="8196" max="8210" width="12.7109375" style="111" customWidth="1"/>
    <col min="8211" max="8227" width="0" style="111" hidden="1" customWidth="1"/>
    <col min="8228" max="8448" width="9.140625" style="111"/>
    <col min="8449" max="8449" width="28.7109375" style="111" bestFit="1" customWidth="1"/>
    <col min="8450" max="8450" width="4.7109375" style="111" bestFit="1" customWidth="1"/>
    <col min="8451" max="8451" width="23.7109375" style="111" bestFit="1" customWidth="1"/>
    <col min="8452" max="8466" width="12.7109375" style="111" customWidth="1"/>
    <col min="8467" max="8483" width="0" style="111" hidden="1" customWidth="1"/>
    <col min="8484" max="8704" width="9.140625" style="111"/>
    <col min="8705" max="8705" width="28.7109375" style="111" bestFit="1" customWidth="1"/>
    <col min="8706" max="8706" width="4.7109375" style="111" bestFit="1" customWidth="1"/>
    <col min="8707" max="8707" width="23.7109375" style="111" bestFit="1" customWidth="1"/>
    <col min="8708" max="8722" width="12.7109375" style="111" customWidth="1"/>
    <col min="8723" max="8739" width="0" style="111" hidden="1" customWidth="1"/>
    <col min="8740" max="8960" width="9.140625" style="111"/>
    <col min="8961" max="8961" width="28.7109375" style="111" bestFit="1" customWidth="1"/>
    <col min="8962" max="8962" width="4.7109375" style="111" bestFit="1" customWidth="1"/>
    <col min="8963" max="8963" width="23.7109375" style="111" bestFit="1" customWidth="1"/>
    <col min="8964" max="8978" width="12.7109375" style="111" customWidth="1"/>
    <col min="8979" max="8995" width="0" style="111" hidden="1" customWidth="1"/>
    <col min="8996" max="9216" width="9.140625" style="111"/>
    <col min="9217" max="9217" width="28.7109375" style="111" bestFit="1" customWidth="1"/>
    <col min="9218" max="9218" width="4.7109375" style="111" bestFit="1" customWidth="1"/>
    <col min="9219" max="9219" width="23.7109375" style="111" bestFit="1" customWidth="1"/>
    <col min="9220" max="9234" width="12.7109375" style="111" customWidth="1"/>
    <col min="9235" max="9251" width="0" style="111" hidden="1" customWidth="1"/>
    <col min="9252" max="9472" width="9.140625" style="111"/>
    <col min="9473" max="9473" width="28.7109375" style="111" bestFit="1" customWidth="1"/>
    <col min="9474" max="9474" width="4.7109375" style="111" bestFit="1" customWidth="1"/>
    <col min="9475" max="9475" width="23.7109375" style="111" bestFit="1" customWidth="1"/>
    <col min="9476" max="9490" width="12.7109375" style="111" customWidth="1"/>
    <col min="9491" max="9507" width="0" style="111" hidden="1" customWidth="1"/>
    <col min="9508" max="9728" width="9.140625" style="111"/>
    <col min="9729" max="9729" width="28.7109375" style="111" bestFit="1" customWidth="1"/>
    <col min="9730" max="9730" width="4.7109375" style="111" bestFit="1" customWidth="1"/>
    <col min="9731" max="9731" width="23.7109375" style="111" bestFit="1" customWidth="1"/>
    <col min="9732" max="9746" width="12.7109375" style="111" customWidth="1"/>
    <col min="9747" max="9763" width="0" style="111" hidden="1" customWidth="1"/>
    <col min="9764" max="9984" width="9.140625" style="111"/>
    <col min="9985" max="9985" width="28.7109375" style="111" bestFit="1" customWidth="1"/>
    <col min="9986" max="9986" width="4.7109375" style="111" bestFit="1" customWidth="1"/>
    <col min="9987" max="9987" width="23.7109375" style="111" bestFit="1" customWidth="1"/>
    <col min="9988" max="10002" width="12.7109375" style="111" customWidth="1"/>
    <col min="10003" max="10019" width="0" style="111" hidden="1" customWidth="1"/>
    <col min="10020" max="10240" width="9.140625" style="111"/>
    <col min="10241" max="10241" width="28.7109375" style="111" bestFit="1" customWidth="1"/>
    <col min="10242" max="10242" width="4.7109375" style="111" bestFit="1" customWidth="1"/>
    <col min="10243" max="10243" width="23.7109375" style="111" bestFit="1" customWidth="1"/>
    <col min="10244" max="10258" width="12.7109375" style="111" customWidth="1"/>
    <col min="10259" max="10275" width="0" style="111" hidden="1" customWidth="1"/>
    <col min="10276" max="10496" width="9.140625" style="111"/>
    <col min="10497" max="10497" width="28.7109375" style="111" bestFit="1" customWidth="1"/>
    <col min="10498" max="10498" width="4.7109375" style="111" bestFit="1" customWidth="1"/>
    <col min="10499" max="10499" width="23.7109375" style="111" bestFit="1" customWidth="1"/>
    <col min="10500" max="10514" width="12.7109375" style="111" customWidth="1"/>
    <col min="10515" max="10531" width="0" style="111" hidden="1" customWidth="1"/>
    <col min="10532" max="10752" width="9.140625" style="111"/>
    <col min="10753" max="10753" width="28.7109375" style="111" bestFit="1" customWidth="1"/>
    <col min="10754" max="10754" width="4.7109375" style="111" bestFit="1" customWidth="1"/>
    <col min="10755" max="10755" width="23.7109375" style="111" bestFit="1" customWidth="1"/>
    <col min="10756" max="10770" width="12.7109375" style="111" customWidth="1"/>
    <col min="10771" max="10787" width="0" style="111" hidden="1" customWidth="1"/>
    <col min="10788" max="11008" width="9.140625" style="111"/>
    <col min="11009" max="11009" width="28.7109375" style="111" bestFit="1" customWidth="1"/>
    <col min="11010" max="11010" width="4.7109375" style="111" bestFit="1" customWidth="1"/>
    <col min="11011" max="11011" width="23.7109375" style="111" bestFit="1" customWidth="1"/>
    <col min="11012" max="11026" width="12.7109375" style="111" customWidth="1"/>
    <col min="11027" max="11043" width="0" style="111" hidden="1" customWidth="1"/>
    <col min="11044" max="11264" width="9.140625" style="111"/>
    <col min="11265" max="11265" width="28.7109375" style="111" bestFit="1" customWidth="1"/>
    <col min="11266" max="11266" width="4.7109375" style="111" bestFit="1" customWidth="1"/>
    <col min="11267" max="11267" width="23.7109375" style="111" bestFit="1" customWidth="1"/>
    <col min="11268" max="11282" width="12.7109375" style="111" customWidth="1"/>
    <col min="11283" max="11299" width="0" style="111" hidden="1" customWidth="1"/>
    <col min="11300" max="11520" width="9.140625" style="111"/>
    <col min="11521" max="11521" width="28.7109375" style="111" bestFit="1" customWidth="1"/>
    <col min="11522" max="11522" width="4.7109375" style="111" bestFit="1" customWidth="1"/>
    <col min="11523" max="11523" width="23.7109375" style="111" bestFit="1" customWidth="1"/>
    <col min="11524" max="11538" width="12.7109375" style="111" customWidth="1"/>
    <col min="11539" max="11555" width="0" style="111" hidden="1" customWidth="1"/>
    <col min="11556" max="11776" width="9.140625" style="111"/>
    <col min="11777" max="11777" width="28.7109375" style="111" bestFit="1" customWidth="1"/>
    <col min="11778" max="11778" width="4.7109375" style="111" bestFit="1" customWidth="1"/>
    <col min="11779" max="11779" width="23.7109375" style="111" bestFit="1" customWidth="1"/>
    <col min="11780" max="11794" width="12.7109375" style="111" customWidth="1"/>
    <col min="11795" max="11811" width="0" style="111" hidden="1" customWidth="1"/>
    <col min="11812" max="12032" width="9.140625" style="111"/>
    <col min="12033" max="12033" width="28.7109375" style="111" bestFit="1" customWidth="1"/>
    <col min="12034" max="12034" width="4.7109375" style="111" bestFit="1" customWidth="1"/>
    <col min="12035" max="12035" width="23.7109375" style="111" bestFit="1" customWidth="1"/>
    <col min="12036" max="12050" width="12.7109375" style="111" customWidth="1"/>
    <col min="12051" max="12067" width="0" style="111" hidden="1" customWidth="1"/>
    <col min="12068" max="12288" width="9.140625" style="111"/>
    <col min="12289" max="12289" width="28.7109375" style="111" bestFit="1" customWidth="1"/>
    <col min="12290" max="12290" width="4.7109375" style="111" bestFit="1" customWidth="1"/>
    <col min="12291" max="12291" width="23.7109375" style="111" bestFit="1" customWidth="1"/>
    <col min="12292" max="12306" width="12.7109375" style="111" customWidth="1"/>
    <col min="12307" max="12323" width="0" style="111" hidden="1" customWidth="1"/>
    <col min="12324" max="12544" width="9.140625" style="111"/>
    <col min="12545" max="12545" width="28.7109375" style="111" bestFit="1" customWidth="1"/>
    <col min="12546" max="12546" width="4.7109375" style="111" bestFit="1" customWidth="1"/>
    <col min="12547" max="12547" width="23.7109375" style="111" bestFit="1" customWidth="1"/>
    <col min="12548" max="12562" width="12.7109375" style="111" customWidth="1"/>
    <col min="12563" max="12579" width="0" style="111" hidden="1" customWidth="1"/>
    <col min="12580" max="12800" width="9.140625" style="111"/>
    <col min="12801" max="12801" width="28.7109375" style="111" bestFit="1" customWidth="1"/>
    <col min="12802" max="12802" width="4.7109375" style="111" bestFit="1" customWidth="1"/>
    <col min="12803" max="12803" width="23.7109375" style="111" bestFit="1" customWidth="1"/>
    <col min="12804" max="12818" width="12.7109375" style="111" customWidth="1"/>
    <col min="12819" max="12835" width="0" style="111" hidden="1" customWidth="1"/>
    <col min="12836" max="13056" width="9.140625" style="111"/>
    <col min="13057" max="13057" width="28.7109375" style="111" bestFit="1" customWidth="1"/>
    <col min="13058" max="13058" width="4.7109375" style="111" bestFit="1" customWidth="1"/>
    <col min="13059" max="13059" width="23.7109375" style="111" bestFit="1" customWidth="1"/>
    <col min="13060" max="13074" width="12.7109375" style="111" customWidth="1"/>
    <col min="13075" max="13091" width="0" style="111" hidden="1" customWidth="1"/>
    <col min="13092" max="13312" width="9.140625" style="111"/>
    <col min="13313" max="13313" width="28.7109375" style="111" bestFit="1" customWidth="1"/>
    <col min="13314" max="13314" width="4.7109375" style="111" bestFit="1" customWidth="1"/>
    <col min="13315" max="13315" width="23.7109375" style="111" bestFit="1" customWidth="1"/>
    <col min="13316" max="13330" width="12.7109375" style="111" customWidth="1"/>
    <col min="13331" max="13347" width="0" style="111" hidden="1" customWidth="1"/>
    <col min="13348" max="13568" width="9.140625" style="111"/>
    <col min="13569" max="13569" width="28.7109375" style="111" bestFit="1" customWidth="1"/>
    <col min="13570" max="13570" width="4.7109375" style="111" bestFit="1" customWidth="1"/>
    <col min="13571" max="13571" width="23.7109375" style="111" bestFit="1" customWidth="1"/>
    <col min="13572" max="13586" width="12.7109375" style="111" customWidth="1"/>
    <col min="13587" max="13603" width="0" style="111" hidden="1" customWidth="1"/>
    <col min="13604" max="13824" width="9.140625" style="111"/>
    <col min="13825" max="13825" width="28.7109375" style="111" bestFit="1" customWidth="1"/>
    <col min="13826" max="13826" width="4.7109375" style="111" bestFit="1" customWidth="1"/>
    <col min="13827" max="13827" width="23.7109375" style="111" bestFit="1" customWidth="1"/>
    <col min="13828" max="13842" width="12.7109375" style="111" customWidth="1"/>
    <col min="13843" max="13859" width="0" style="111" hidden="1" customWidth="1"/>
    <col min="13860" max="14080" width="9.140625" style="111"/>
    <col min="14081" max="14081" width="28.7109375" style="111" bestFit="1" customWidth="1"/>
    <col min="14082" max="14082" width="4.7109375" style="111" bestFit="1" customWidth="1"/>
    <col min="14083" max="14083" width="23.7109375" style="111" bestFit="1" customWidth="1"/>
    <col min="14084" max="14098" width="12.7109375" style="111" customWidth="1"/>
    <col min="14099" max="14115" width="0" style="111" hidden="1" customWidth="1"/>
    <col min="14116" max="14336" width="9.140625" style="111"/>
    <col min="14337" max="14337" width="28.7109375" style="111" bestFit="1" customWidth="1"/>
    <col min="14338" max="14338" width="4.7109375" style="111" bestFit="1" customWidth="1"/>
    <col min="14339" max="14339" width="23.7109375" style="111" bestFit="1" customWidth="1"/>
    <col min="14340" max="14354" width="12.7109375" style="111" customWidth="1"/>
    <col min="14355" max="14371" width="0" style="111" hidden="1" customWidth="1"/>
    <col min="14372" max="14592" width="9.140625" style="111"/>
    <col min="14593" max="14593" width="28.7109375" style="111" bestFit="1" customWidth="1"/>
    <col min="14594" max="14594" width="4.7109375" style="111" bestFit="1" customWidth="1"/>
    <col min="14595" max="14595" width="23.7109375" style="111" bestFit="1" customWidth="1"/>
    <col min="14596" max="14610" width="12.7109375" style="111" customWidth="1"/>
    <col min="14611" max="14627" width="0" style="111" hidden="1" customWidth="1"/>
    <col min="14628" max="14848" width="9.140625" style="111"/>
    <col min="14849" max="14849" width="28.7109375" style="111" bestFit="1" customWidth="1"/>
    <col min="14850" max="14850" width="4.7109375" style="111" bestFit="1" customWidth="1"/>
    <col min="14851" max="14851" width="23.7109375" style="111" bestFit="1" customWidth="1"/>
    <col min="14852" max="14866" width="12.7109375" style="111" customWidth="1"/>
    <col min="14867" max="14883" width="0" style="111" hidden="1" customWidth="1"/>
    <col min="14884" max="15104" width="9.140625" style="111"/>
    <col min="15105" max="15105" width="28.7109375" style="111" bestFit="1" customWidth="1"/>
    <col min="15106" max="15106" width="4.7109375" style="111" bestFit="1" customWidth="1"/>
    <col min="15107" max="15107" width="23.7109375" style="111" bestFit="1" customWidth="1"/>
    <col min="15108" max="15122" width="12.7109375" style="111" customWidth="1"/>
    <col min="15123" max="15139" width="0" style="111" hidden="1" customWidth="1"/>
    <col min="15140" max="15360" width="9.140625" style="111"/>
    <col min="15361" max="15361" width="28.7109375" style="111" bestFit="1" customWidth="1"/>
    <col min="15362" max="15362" width="4.7109375" style="111" bestFit="1" customWidth="1"/>
    <col min="15363" max="15363" width="23.7109375" style="111" bestFit="1" customWidth="1"/>
    <col min="15364" max="15378" width="12.7109375" style="111" customWidth="1"/>
    <col min="15379" max="15395" width="0" style="111" hidden="1" customWidth="1"/>
    <col min="15396" max="15616" width="9.140625" style="111"/>
    <col min="15617" max="15617" width="28.7109375" style="111" bestFit="1" customWidth="1"/>
    <col min="15618" max="15618" width="4.7109375" style="111" bestFit="1" customWidth="1"/>
    <col min="15619" max="15619" width="23.7109375" style="111" bestFit="1" customWidth="1"/>
    <col min="15620" max="15634" width="12.7109375" style="111" customWidth="1"/>
    <col min="15635" max="15651" width="0" style="111" hidden="1" customWidth="1"/>
    <col min="15652" max="15872" width="9.140625" style="111"/>
    <col min="15873" max="15873" width="28.7109375" style="111" bestFit="1" customWidth="1"/>
    <col min="15874" max="15874" width="4.7109375" style="111" bestFit="1" customWidth="1"/>
    <col min="15875" max="15875" width="23.7109375" style="111" bestFit="1" customWidth="1"/>
    <col min="15876" max="15890" width="12.7109375" style="111" customWidth="1"/>
    <col min="15891" max="15907" width="0" style="111" hidden="1" customWidth="1"/>
    <col min="15908" max="16128" width="9.140625" style="111"/>
    <col min="16129" max="16129" width="28.7109375" style="111" bestFit="1" customWidth="1"/>
    <col min="16130" max="16130" width="4.7109375" style="111" bestFit="1" customWidth="1"/>
    <col min="16131" max="16131" width="23.7109375" style="111" bestFit="1" customWidth="1"/>
    <col min="16132" max="16146" width="12.7109375" style="111" customWidth="1"/>
    <col min="16147" max="16163" width="0" style="111" hidden="1" customWidth="1"/>
    <col min="16164" max="16384" width="9.140625" style="111"/>
  </cols>
  <sheetData>
    <row r="1" spans="1:35" ht="15.75" x14ac:dyDescent="0.25">
      <c r="A1" s="110" t="s">
        <v>285</v>
      </c>
    </row>
    <row r="4" spans="1:35" ht="45" x14ac:dyDescent="0.2">
      <c r="A4" s="112" t="s">
        <v>60</v>
      </c>
      <c r="B4" s="112" t="s">
        <v>61</v>
      </c>
      <c r="C4" s="112" t="s">
        <v>62</v>
      </c>
      <c r="D4" s="112" t="s">
        <v>262</v>
      </c>
      <c r="E4" s="112" t="s">
        <v>263</v>
      </c>
      <c r="F4" s="112" t="s">
        <v>264</v>
      </c>
      <c r="G4" s="112" t="s">
        <v>265</v>
      </c>
      <c r="H4" s="112" t="s">
        <v>266</v>
      </c>
      <c r="I4" s="112" t="s">
        <v>267</v>
      </c>
      <c r="J4" s="112" t="s">
        <v>268</v>
      </c>
      <c r="K4" s="112" t="s">
        <v>269</v>
      </c>
      <c r="L4" s="112" t="s">
        <v>270</v>
      </c>
      <c r="M4" s="112" t="s">
        <v>271</v>
      </c>
      <c r="N4" s="112" t="s">
        <v>272</v>
      </c>
      <c r="O4" s="112" t="s">
        <v>273</v>
      </c>
      <c r="P4" s="112" t="s">
        <v>274</v>
      </c>
      <c r="Q4" s="112" t="s">
        <v>72</v>
      </c>
      <c r="R4" s="112" t="s">
        <v>73</v>
      </c>
      <c r="S4" s="140" t="s">
        <v>74</v>
      </c>
      <c r="T4" s="140" t="s">
        <v>75</v>
      </c>
      <c r="U4" s="140" t="s">
        <v>76</v>
      </c>
      <c r="V4" s="140" t="s">
        <v>275</v>
      </c>
      <c r="W4" s="140" t="s">
        <v>276</v>
      </c>
      <c r="X4" s="140" t="s">
        <v>277</v>
      </c>
      <c r="Y4" s="140" t="s">
        <v>278</v>
      </c>
      <c r="Z4" s="140" t="s">
        <v>279</v>
      </c>
      <c r="AA4" s="140" t="s">
        <v>280</v>
      </c>
      <c r="AB4" s="140" t="s">
        <v>79</v>
      </c>
      <c r="AC4" s="140" t="s">
        <v>281</v>
      </c>
      <c r="AD4" s="140" t="s">
        <v>282</v>
      </c>
      <c r="AE4" s="140" t="s">
        <v>82</v>
      </c>
      <c r="AF4" s="140" t="s">
        <v>83</v>
      </c>
      <c r="AG4" s="140" t="s">
        <v>84</v>
      </c>
      <c r="AH4" s="140" t="s">
        <v>284</v>
      </c>
      <c r="AI4" s="140" t="s">
        <v>283</v>
      </c>
    </row>
    <row r="5" spans="1:35" x14ac:dyDescent="0.2">
      <c r="A5" s="114" t="s">
        <v>85</v>
      </c>
      <c r="B5" s="114" t="s">
        <v>86</v>
      </c>
      <c r="C5" s="114" t="s">
        <v>87</v>
      </c>
      <c r="D5" s="115">
        <v>6548037</v>
      </c>
      <c r="E5" s="115">
        <v>2639192</v>
      </c>
      <c r="F5" s="115">
        <v>9187229</v>
      </c>
      <c r="G5" s="116">
        <v>-1.7691074634452002E-3</v>
      </c>
      <c r="H5" s="115">
        <v>9561879</v>
      </c>
      <c r="I5" s="115">
        <v>2288358</v>
      </c>
      <c r="J5" s="115">
        <v>11850237</v>
      </c>
      <c r="K5" s="116">
        <v>2.94896405007198E-2</v>
      </c>
      <c r="L5" s="115">
        <v>0</v>
      </c>
      <c r="M5" s="150">
        <v>0</v>
      </c>
      <c r="N5" s="115">
        <v>21037466</v>
      </c>
      <c r="O5" s="116">
        <v>1.5601155510983001E-2</v>
      </c>
      <c r="P5" s="115">
        <v>15337</v>
      </c>
      <c r="Q5" s="115">
        <v>21052803</v>
      </c>
      <c r="R5" s="116">
        <v>1.4653159165884002E-2</v>
      </c>
      <c r="S5" s="117">
        <v>1</v>
      </c>
      <c r="T5" s="114" t="s">
        <v>89</v>
      </c>
      <c r="U5" s="114" t="s">
        <v>90</v>
      </c>
      <c r="V5" s="118">
        <v>6591673</v>
      </c>
      <c r="W5" s="118">
        <v>9203511</v>
      </c>
      <c r="X5" s="118">
        <v>2611838</v>
      </c>
      <c r="Y5" s="118">
        <v>9345418</v>
      </c>
      <c r="Z5" s="118">
        <v>11510788</v>
      </c>
      <c r="AA5" s="118">
        <v>2165370</v>
      </c>
      <c r="AB5" s="118">
        <v>0</v>
      </c>
      <c r="AC5" s="118">
        <v>34469</v>
      </c>
      <c r="AD5" s="118">
        <v>20714299</v>
      </c>
      <c r="AE5" s="118">
        <v>20748768</v>
      </c>
      <c r="AF5" s="114" t="s">
        <v>91</v>
      </c>
      <c r="AG5" s="114" t="s">
        <v>91</v>
      </c>
      <c r="AH5" s="118">
        <v>110</v>
      </c>
      <c r="AI5" s="118">
        <v>40300</v>
      </c>
    </row>
    <row r="6" spans="1:35" x14ac:dyDescent="0.2">
      <c r="A6" s="119" t="s">
        <v>92</v>
      </c>
      <c r="B6" s="114" t="s">
        <v>93</v>
      </c>
      <c r="C6" s="114" t="s">
        <v>94</v>
      </c>
      <c r="D6" s="115">
        <v>2702344</v>
      </c>
      <c r="E6" s="115">
        <v>265460</v>
      </c>
      <c r="F6" s="115">
        <v>2967804</v>
      </c>
      <c r="G6" s="116">
        <v>-3.5397214753026894E-2</v>
      </c>
      <c r="H6" s="115">
        <v>1866137</v>
      </c>
      <c r="I6" s="115">
        <v>62982</v>
      </c>
      <c r="J6" s="115">
        <v>1929119</v>
      </c>
      <c r="K6" s="116">
        <v>1.5381368243314401E-2</v>
      </c>
      <c r="L6" s="115">
        <v>179121</v>
      </c>
      <c r="M6" s="150">
        <v>-0.13796687986370798</v>
      </c>
      <c r="N6" s="115">
        <v>5076044</v>
      </c>
      <c r="O6" s="116">
        <v>-2.0899638067771099E-2</v>
      </c>
      <c r="P6" s="115">
        <v>64376</v>
      </c>
      <c r="Q6" s="115">
        <v>5140420</v>
      </c>
      <c r="R6" s="116">
        <v>-3.2004331144222395E-2</v>
      </c>
      <c r="S6" s="120">
        <v>2</v>
      </c>
      <c r="T6" s="114" t="s">
        <v>89</v>
      </c>
      <c r="U6" s="114" t="s">
        <v>89</v>
      </c>
      <c r="V6" s="118">
        <v>2852911</v>
      </c>
      <c r="W6" s="118">
        <v>3076711</v>
      </c>
      <c r="X6" s="118">
        <v>223800</v>
      </c>
      <c r="Y6" s="118">
        <v>1847004</v>
      </c>
      <c r="Z6" s="118">
        <v>1899896</v>
      </c>
      <c r="AA6" s="118">
        <v>52892</v>
      </c>
      <c r="AB6" s="118">
        <v>207789</v>
      </c>
      <c r="AC6" s="118">
        <v>125979</v>
      </c>
      <c r="AD6" s="118">
        <v>5184396</v>
      </c>
      <c r="AE6" s="118">
        <v>5310375</v>
      </c>
      <c r="AF6" s="114" t="s">
        <v>95</v>
      </c>
      <c r="AG6" s="114" t="s">
        <v>96</v>
      </c>
      <c r="AH6" s="118">
        <v>110</v>
      </c>
      <c r="AI6" s="118">
        <v>40300</v>
      </c>
    </row>
    <row r="7" spans="1:35" x14ac:dyDescent="0.2">
      <c r="A7" s="121"/>
      <c r="B7" s="114" t="s">
        <v>97</v>
      </c>
      <c r="C7" s="114" t="s">
        <v>98</v>
      </c>
      <c r="D7" s="115">
        <v>1932591</v>
      </c>
      <c r="E7" s="115">
        <v>64488</v>
      </c>
      <c r="F7" s="115">
        <v>1997079</v>
      </c>
      <c r="G7" s="116">
        <v>-5.2536369398467404E-2</v>
      </c>
      <c r="H7" s="115">
        <v>1564777</v>
      </c>
      <c r="I7" s="115">
        <v>63594</v>
      </c>
      <c r="J7" s="115">
        <v>1628371</v>
      </c>
      <c r="K7" s="116">
        <v>-2.09209423473063E-2</v>
      </c>
      <c r="L7" s="115">
        <v>205194</v>
      </c>
      <c r="M7" s="150">
        <v>-0.103513961037543</v>
      </c>
      <c r="N7" s="115">
        <v>3830644</v>
      </c>
      <c r="O7" s="116">
        <v>-4.2307635575065096E-2</v>
      </c>
      <c r="P7" s="115">
        <v>11594</v>
      </c>
      <c r="Q7" s="115">
        <v>3842238</v>
      </c>
      <c r="R7" s="116">
        <v>-4.1993348225316598E-2</v>
      </c>
      <c r="S7" s="122">
        <v>0</v>
      </c>
      <c r="T7" s="114" t="s">
        <v>89</v>
      </c>
      <c r="U7" s="114" t="s">
        <v>89</v>
      </c>
      <c r="V7" s="118">
        <v>2051662</v>
      </c>
      <c r="W7" s="118">
        <v>2107816</v>
      </c>
      <c r="X7" s="118">
        <v>56154</v>
      </c>
      <c r="Y7" s="118">
        <v>1609194</v>
      </c>
      <c r="Z7" s="118">
        <v>1663166</v>
      </c>
      <c r="AA7" s="118">
        <v>53972</v>
      </c>
      <c r="AB7" s="118">
        <v>228887</v>
      </c>
      <c r="AC7" s="118">
        <v>10790</v>
      </c>
      <c r="AD7" s="118">
        <v>3999869</v>
      </c>
      <c r="AE7" s="118">
        <v>4010659</v>
      </c>
      <c r="AF7" s="114" t="s">
        <v>99</v>
      </c>
      <c r="AG7" s="114" t="s">
        <v>96</v>
      </c>
      <c r="AH7" s="118">
        <v>110</v>
      </c>
      <c r="AI7" s="118">
        <v>40300</v>
      </c>
    </row>
    <row r="8" spans="1:35" x14ac:dyDescent="0.2">
      <c r="A8" s="123"/>
      <c r="B8" s="114" t="s">
        <v>100</v>
      </c>
      <c r="C8" s="114" t="s">
        <v>101</v>
      </c>
      <c r="D8" s="115">
        <v>2444040</v>
      </c>
      <c r="E8" s="115">
        <v>371902</v>
      </c>
      <c r="F8" s="115">
        <v>2815942</v>
      </c>
      <c r="G8" s="116">
        <v>-2.24147962789897E-2</v>
      </c>
      <c r="H8" s="115">
        <v>829426</v>
      </c>
      <c r="I8" s="115">
        <v>21040</v>
      </c>
      <c r="J8" s="115">
        <v>850466</v>
      </c>
      <c r="K8" s="116">
        <v>-1.5947950185652499E-2</v>
      </c>
      <c r="L8" s="115">
        <v>0</v>
      </c>
      <c r="M8" s="150">
        <v>0</v>
      </c>
      <c r="N8" s="115">
        <v>3666408</v>
      </c>
      <c r="O8" s="116">
        <v>-2.0922318858072799E-2</v>
      </c>
      <c r="P8" s="115">
        <v>9398</v>
      </c>
      <c r="Q8" s="115">
        <v>3675806</v>
      </c>
      <c r="R8" s="116">
        <v>-2.0324019079637001E-2</v>
      </c>
      <c r="S8" s="122">
        <v>0</v>
      </c>
      <c r="T8" s="114" t="s">
        <v>89</v>
      </c>
      <c r="U8" s="114" t="s">
        <v>89</v>
      </c>
      <c r="V8" s="118">
        <v>2509658</v>
      </c>
      <c r="W8" s="118">
        <v>2880508</v>
      </c>
      <c r="X8" s="118">
        <v>370850</v>
      </c>
      <c r="Y8" s="118">
        <v>845391</v>
      </c>
      <c r="Z8" s="118">
        <v>864249</v>
      </c>
      <c r="AA8" s="118">
        <v>18858</v>
      </c>
      <c r="AB8" s="118">
        <v>0</v>
      </c>
      <c r="AC8" s="118">
        <v>7306</v>
      </c>
      <c r="AD8" s="118">
        <v>3744757</v>
      </c>
      <c r="AE8" s="118">
        <v>3752063</v>
      </c>
      <c r="AF8" s="114" t="s">
        <v>102</v>
      </c>
      <c r="AG8" s="114" t="s">
        <v>96</v>
      </c>
      <c r="AH8" s="118">
        <v>110</v>
      </c>
      <c r="AI8" s="118">
        <v>40300</v>
      </c>
    </row>
    <row r="9" spans="1:35" x14ac:dyDescent="0.2">
      <c r="A9" s="124" t="s">
        <v>103</v>
      </c>
      <c r="B9" s="124">
        <v>0</v>
      </c>
      <c r="C9" s="124">
        <v>0</v>
      </c>
      <c r="D9" s="125">
        <v>7078975</v>
      </c>
      <c r="E9" s="125">
        <v>701850</v>
      </c>
      <c r="F9" s="125">
        <v>7780825</v>
      </c>
      <c r="G9" s="126">
        <v>-3.5239772673026207E-2</v>
      </c>
      <c r="H9" s="125">
        <v>4260340</v>
      </c>
      <c r="I9" s="125">
        <v>147616</v>
      </c>
      <c r="J9" s="125">
        <v>4407956</v>
      </c>
      <c r="K9" s="126">
        <v>-4.3717281212004308E-3</v>
      </c>
      <c r="L9" s="125">
        <v>384315</v>
      </c>
      <c r="M9" s="151">
        <v>-0.11990812410116401</v>
      </c>
      <c r="N9" s="125">
        <v>12573096</v>
      </c>
      <c r="O9" s="126">
        <v>-2.75292284288788E-2</v>
      </c>
      <c r="P9" s="125">
        <v>85368</v>
      </c>
      <c r="Q9" s="125">
        <v>12658464</v>
      </c>
      <c r="R9" s="126">
        <v>-3.1716509102625003E-2</v>
      </c>
      <c r="S9" s="127">
        <v>0</v>
      </c>
      <c r="T9" s="128">
        <v>0</v>
      </c>
      <c r="U9" s="128">
        <v>0</v>
      </c>
      <c r="V9" s="129">
        <v>7414231</v>
      </c>
      <c r="W9" s="129">
        <v>8065035</v>
      </c>
      <c r="X9" s="129">
        <v>650804</v>
      </c>
      <c r="Y9" s="129">
        <v>4301589</v>
      </c>
      <c r="Z9" s="129">
        <v>4427311</v>
      </c>
      <c r="AA9" s="129">
        <v>125722</v>
      </c>
      <c r="AB9" s="129">
        <v>436676</v>
      </c>
      <c r="AC9" s="129">
        <v>144075</v>
      </c>
      <c r="AD9" s="129">
        <v>12929022</v>
      </c>
      <c r="AE9" s="129">
        <v>13073097</v>
      </c>
      <c r="AF9" s="128">
        <v>0</v>
      </c>
      <c r="AG9" s="128">
        <v>0</v>
      </c>
      <c r="AH9" s="129">
        <v>330</v>
      </c>
      <c r="AI9" s="129">
        <v>120900</v>
      </c>
    </row>
    <row r="10" spans="1:35" x14ac:dyDescent="0.2">
      <c r="A10" s="119" t="s">
        <v>104</v>
      </c>
      <c r="B10" s="114" t="s">
        <v>105</v>
      </c>
      <c r="C10" s="114" t="s">
        <v>106</v>
      </c>
      <c r="D10" s="115">
        <v>951253</v>
      </c>
      <c r="E10" s="115">
        <v>370622</v>
      </c>
      <c r="F10" s="115">
        <v>1321875</v>
      </c>
      <c r="G10" s="116">
        <v>2.8951663013567701E-3</v>
      </c>
      <c r="H10" s="115">
        <v>47364</v>
      </c>
      <c r="I10" s="115">
        <v>304</v>
      </c>
      <c r="J10" s="115">
        <v>47668</v>
      </c>
      <c r="K10" s="116">
        <v>8.0245654587893997E-2</v>
      </c>
      <c r="L10" s="115">
        <v>1</v>
      </c>
      <c r="M10" s="150">
        <v>-0.97222222222222199</v>
      </c>
      <c r="N10" s="115">
        <v>1369544</v>
      </c>
      <c r="O10" s="116">
        <v>5.3750416598762896E-3</v>
      </c>
      <c r="P10" s="115">
        <v>97080</v>
      </c>
      <c r="Q10" s="115">
        <v>1466624</v>
      </c>
      <c r="R10" s="116">
        <v>8.7627348536747102E-3</v>
      </c>
      <c r="S10" s="120">
        <v>3</v>
      </c>
      <c r="T10" s="114" t="s">
        <v>89</v>
      </c>
      <c r="U10" s="114" t="s">
        <v>89</v>
      </c>
      <c r="V10" s="118">
        <v>963825</v>
      </c>
      <c r="W10" s="118">
        <v>1318059</v>
      </c>
      <c r="X10" s="118">
        <v>354234</v>
      </c>
      <c r="Y10" s="118">
        <v>43889</v>
      </c>
      <c r="Z10" s="118">
        <v>44127</v>
      </c>
      <c r="AA10" s="118">
        <v>238</v>
      </c>
      <c r="AB10" s="118">
        <v>36</v>
      </c>
      <c r="AC10" s="118">
        <v>91662</v>
      </c>
      <c r="AD10" s="118">
        <v>1362222</v>
      </c>
      <c r="AE10" s="118">
        <v>1453884</v>
      </c>
      <c r="AF10" s="114" t="s">
        <v>107</v>
      </c>
      <c r="AG10" s="114" t="s">
        <v>108</v>
      </c>
      <c r="AH10" s="118">
        <v>110</v>
      </c>
      <c r="AI10" s="118">
        <v>40300</v>
      </c>
    </row>
    <row r="11" spans="1:35" x14ac:dyDescent="0.2">
      <c r="A11" s="121"/>
      <c r="B11" s="114" t="s">
        <v>109</v>
      </c>
      <c r="C11" s="114" t="s">
        <v>110</v>
      </c>
      <c r="D11" s="115">
        <v>612059</v>
      </c>
      <c r="E11" s="115">
        <v>3640</v>
      </c>
      <c r="F11" s="115">
        <v>615699</v>
      </c>
      <c r="G11" s="116">
        <v>1.04823144792816E-2</v>
      </c>
      <c r="H11" s="115">
        <v>277017</v>
      </c>
      <c r="I11" s="115">
        <v>870</v>
      </c>
      <c r="J11" s="115">
        <v>277887</v>
      </c>
      <c r="K11" s="116">
        <v>-6.8693361574347092E-2</v>
      </c>
      <c r="L11" s="115">
        <v>31</v>
      </c>
      <c r="M11" s="150">
        <v>0</v>
      </c>
      <c r="N11" s="115">
        <v>893617</v>
      </c>
      <c r="O11" s="116">
        <v>-1.5510699617493101E-2</v>
      </c>
      <c r="P11" s="115">
        <v>2394</v>
      </c>
      <c r="Q11" s="115">
        <v>896011</v>
      </c>
      <c r="R11" s="116">
        <v>-1.3126577078163601E-2</v>
      </c>
      <c r="S11" s="122">
        <v>0</v>
      </c>
      <c r="T11" s="114" t="s">
        <v>89</v>
      </c>
      <c r="U11" s="114" t="s">
        <v>89</v>
      </c>
      <c r="V11" s="118">
        <v>606348</v>
      </c>
      <c r="W11" s="118">
        <v>609312</v>
      </c>
      <c r="X11" s="118">
        <v>2964</v>
      </c>
      <c r="Y11" s="118">
        <v>297634</v>
      </c>
      <c r="Z11" s="118">
        <v>298384</v>
      </c>
      <c r="AA11" s="118">
        <v>750</v>
      </c>
      <c r="AB11" s="118">
        <v>0</v>
      </c>
      <c r="AC11" s="118">
        <v>233</v>
      </c>
      <c r="AD11" s="118">
        <v>907696</v>
      </c>
      <c r="AE11" s="118">
        <v>907929</v>
      </c>
      <c r="AF11" s="114" t="s">
        <v>111</v>
      </c>
      <c r="AG11" s="114" t="s">
        <v>108</v>
      </c>
      <c r="AH11" s="118">
        <v>110</v>
      </c>
      <c r="AI11" s="118">
        <v>40300</v>
      </c>
    </row>
    <row r="12" spans="1:35" x14ac:dyDescent="0.2">
      <c r="A12" s="121"/>
      <c r="B12" s="114" t="s">
        <v>112</v>
      </c>
      <c r="C12" s="114" t="s">
        <v>113</v>
      </c>
      <c r="D12" s="115">
        <v>1202109</v>
      </c>
      <c r="E12" s="115">
        <v>316198</v>
      </c>
      <c r="F12" s="115">
        <v>1518307</v>
      </c>
      <c r="G12" s="116">
        <v>-3.1501439493665899E-3</v>
      </c>
      <c r="H12" s="115">
        <v>74400</v>
      </c>
      <c r="I12" s="115">
        <v>1142</v>
      </c>
      <c r="J12" s="115">
        <v>75542</v>
      </c>
      <c r="K12" s="116">
        <v>-0.27005507778529297</v>
      </c>
      <c r="L12" s="115">
        <v>9</v>
      </c>
      <c r="M12" s="150">
        <v>-0.25</v>
      </c>
      <c r="N12" s="115">
        <v>1593858</v>
      </c>
      <c r="O12" s="116">
        <v>-2.01333204640088E-2</v>
      </c>
      <c r="P12" s="115">
        <v>83925</v>
      </c>
      <c r="Q12" s="115">
        <v>1677783</v>
      </c>
      <c r="R12" s="116">
        <v>-1.5884551495016601E-2</v>
      </c>
      <c r="S12" s="122">
        <v>0</v>
      </c>
      <c r="T12" s="114" t="s">
        <v>89</v>
      </c>
      <c r="U12" s="114" t="s">
        <v>89</v>
      </c>
      <c r="V12" s="118">
        <v>1229737</v>
      </c>
      <c r="W12" s="118">
        <v>1523105</v>
      </c>
      <c r="X12" s="118">
        <v>293368</v>
      </c>
      <c r="Y12" s="118">
        <v>102240</v>
      </c>
      <c r="Z12" s="118">
        <v>103490</v>
      </c>
      <c r="AA12" s="118">
        <v>1250</v>
      </c>
      <c r="AB12" s="118">
        <v>12</v>
      </c>
      <c r="AC12" s="118">
        <v>78257</v>
      </c>
      <c r="AD12" s="118">
        <v>1626607</v>
      </c>
      <c r="AE12" s="118">
        <v>1704864</v>
      </c>
      <c r="AF12" s="114" t="s">
        <v>114</v>
      </c>
      <c r="AG12" s="114" t="s">
        <v>108</v>
      </c>
      <c r="AH12" s="118">
        <v>110</v>
      </c>
      <c r="AI12" s="118">
        <v>40300</v>
      </c>
    </row>
    <row r="13" spans="1:35" x14ac:dyDescent="0.2">
      <c r="A13" s="123"/>
      <c r="B13" s="114" t="s">
        <v>115</v>
      </c>
      <c r="C13" s="114" t="s">
        <v>116</v>
      </c>
      <c r="D13" s="115">
        <v>649617</v>
      </c>
      <c r="E13" s="115">
        <v>2350</v>
      </c>
      <c r="F13" s="115">
        <v>651967</v>
      </c>
      <c r="G13" s="116">
        <v>-2.2296370166532999E-2</v>
      </c>
      <c r="H13" s="115">
        <v>266863</v>
      </c>
      <c r="I13" s="115">
        <v>92</v>
      </c>
      <c r="J13" s="115">
        <v>266955</v>
      </c>
      <c r="K13" s="116">
        <v>-6.4831390004354301E-3</v>
      </c>
      <c r="L13" s="115">
        <v>0</v>
      </c>
      <c r="M13" s="150">
        <v>0</v>
      </c>
      <c r="N13" s="115">
        <v>918922</v>
      </c>
      <c r="O13" s="116">
        <v>-1.77546037976253E-2</v>
      </c>
      <c r="P13" s="115">
        <v>3276</v>
      </c>
      <c r="Q13" s="115">
        <v>922198</v>
      </c>
      <c r="R13" s="116">
        <v>-3.0310486380995601E-2</v>
      </c>
      <c r="S13" s="122">
        <v>0</v>
      </c>
      <c r="T13" s="114" t="s">
        <v>89</v>
      </c>
      <c r="U13" s="114" t="s">
        <v>89</v>
      </c>
      <c r="V13" s="118">
        <v>662523</v>
      </c>
      <c r="W13" s="118">
        <v>666835</v>
      </c>
      <c r="X13" s="118">
        <v>4312</v>
      </c>
      <c r="Y13" s="118">
        <v>268467</v>
      </c>
      <c r="Z13" s="118">
        <v>268697</v>
      </c>
      <c r="AA13" s="118">
        <v>230</v>
      </c>
      <c r="AB13" s="118">
        <v>0</v>
      </c>
      <c r="AC13" s="118">
        <v>15492</v>
      </c>
      <c r="AD13" s="118">
        <v>935532</v>
      </c>
      <c r="AE13" s="118">
        <v>951024</v>
      </c>
      <c r="AF13" s="114" t="s">
        <v>117</v>
      </c>
      <c r="AG13" s="114" t="s">
        <v>108</v>
      </c>
      <c r="AH13" s="118">
        <v>110</v>
      </c>
      <c r="AI13" s="118">
        <v>40300</v>
      </c>
    </row>
    <row r="14" spans="1:35" x14ac:dyDescent="0.2">
      <c r="A14" s="124" t="s">
        <v>103</v>
      </c>
      <c r="B14" s="124">
        <v>0</v>
      </c>
      <c r="C14" s="124">
        <v>0</v>
      </c>
      <c r="D14" s="125">
        <v>3415038</v>
      </c>
      <c r="E14" s="125">
        <v>692810</v>
      </c>
      <c r="F14" s="125">
        <v>4107848</v>
      </c>
      <c r="G14" s="126">
        <v>-2.2983447206198402E-3</v>
      </c>
      <c r="H14" s="125">
        <v>665644</v>
      </c>
      <c r="I14" s="125">
        <v>2408</v>
      </c>
      <c r="J14" s="125">
        <v>668052</v>
      </c>
      <c r="K14" s="126">
        <v>-6.5266728044572703E-2</v>
      </c>
      <c r="L14" s="125">
        <v>41</v>
      </c>
      <c r="M14" s="151">
        <v>-0.14583333333333301</v>
      </c>
      <c r="N14" s="125">
        <v>4775941</v>
      </c>
      <c r="O14" s="126">
        <v>-1.1613273601698001E-2</v>
      </c>
      <c r="P14" s="125">
        <v>186675</v>
      </c>
      <c r="Q14" s="125">
        <v>4962616</v>
      </c>
      <c r="R14" s="126">
        <v>-1.09781352057446E-2</v>
      </c>
      <c r="S14" s="127">
        <v>0</v>
      </c>
      <c r="T14" s="128">
        <v>0</v>
      </c>
      <c r="U14" s="128">
        <v>0</v>
      </c>
      <c r="V14" s="129">
        <v>3462433</v>
      </c>
      <c r="W14" s="129">
        <v>4117311</v>
      </c>
      <c r="X14" s="129">
        <v>654878</v>
      </c>
      <c r="Y14" s="129">
        <v>712230</v>
      </c>
      <c r="Z14" s="129">
        <v>714698</v>
      </c>
      <c r="AA14" s="129">
        <v>2468</v>
      </c>
      <c r="AB14" s="129">
        <v>48</v>
      </c>
      <c r="AC14" s="129">
        <v>185644</v>
      </c>
      <c r="AD14" s="129">
        <v>4832057</v>
      </c>
      <c r="AE14" s="129">
        <v>5017701</v>
      </c>
      <c r="AF14" s="128">
        <v>0</v>
      </c>
      <c r="AG14" s="128">
        <v>0</v>
      </c>
      <c r="AH14" s="129">
        <v>440</v>
      </c>
      <c r="AI14" s="129">
        <v>161200</v>
      </c>
    </row>
    <row r="15" spans="1:35" x14ac:dyDescent="0.2">
      <c r="A15" s="119" t="s">
        <v>118</v>
      </c>
      <c r="B15" s="114" t="s">
        <v>119</v>
      </c>
      <c r="C15" s="114" t="s">
        <v>120</v>
      </c>
      <c r="D15" s="115">
        <v>310621</v>
      </c>
      <c r="E15" s="115">
        <v>15030</v>
      </c>
      <c r="F15" s="115">
        <v>325651</v>
      </c>
      <c r="G15" s="116">
        <v>4.5223888740888604E-2</v>
      </c>
      <c r="H15" s="115">
        <v>3308</v>
      </c>
      <c r="I15" s="115">
        <v>0</v>
      </c>
      <c r="J15" s="115">
        <v>3308</v>
      </c>
      <c r="K15" s="116">
        <v>-0.52911032028469807</v>
      </c>
      <c r="L15" s="115">
        <v>2489</v>
      </c>
      <c r="M15" s="150">
        <v>0.92052469135802506</v>
      </c>
      <c r="N15" s="115">
        <v>331448</v>
      </c>
      <c r="O15" s="116">
        <v>3.6157082924328302E-2</v>
      </c>
      <c r="P15" s="115">
        <v>7155</v>
      </c>
      <c r="Q15" s="115">
        <v>338603</v>
      </c>
      <c r="R15" s="116">
        <v>3.6021785025854403E-2</v>
      </c>
      <c r="S15" s="120">
        <v>4</v>
      </c>
      <c r="T15" s="114" t="s">
        <v>89</v>
      </c>
      <c r="U15" s="114" t="s">
        <v>89</v>
      </c>
      <c r="V15" s="118">
        <v>299807</v>
      </c>
      <c r="W15" s="118">
        <v>311561</v>
      </c>
      <c r="X15" s="118">
        <v>11754</v>
      </c>
      <c r="Y15" s="118">
        <v>7025</v>
      </c>
      <c r="Z15" s="118">
        <v>7025</v>
      </c>
      <c r="AA15" s="118">
        <v>0</v>
      </c>
      <c r="AB15" s="118">
        <v>1296</v>
      </c>
      <c r="AC15" s="118">
        <v>6948</v>
      </c>
      <c r="AD15" s="118">
        <v>319882</v>
      </c>
      <c r="AE15" s="118">
        <v>326830</v>
      </c>
      <c r="AF15" s="114" t="s">
        <v>121</v>
      </c>
      <c r="AG15" s="114" t="s">
        <v>122</v>
      </c>
      <c r="AH15" s="118">
        <v>110</v>
      </c>
      <c r="AI15" s="118">
        <v>40300</v>
      </c>
    </row>
    <row r="16" spans="1:35" x14ac:dyDescent="0.2">
      <c r="A16" s="121"/>
      <c r="B16" s="114" t="s">
        <v>123</v>
      </c>
      <c r="C16" s="114" t="s">
        <v>124</v>
      </c>
      <c r="D16" s="115">
        <v>189203</v>
      </c>
      <c r="E16" s="115">
        <v>8</v>
      </c>
      <c r="F16" s="115">
        <v>189211</v>
      </c>
      <c r="G16" s="116">
        <v>3.6528379614666096E-2</v>
      </c>
      <c r="H16" s="115">
        <v>0</v>
      </c>
      <c r="I16" s="115">
        <v>0</v>
      </c>
      <c r="J16" s="115">
        <v>0</v>
      </c>
      <c r="K16" s="116">
        <v>0</v>
      </c>
      <c r="L16" s="115">
        <v>0</v>
      </c>
      <c r="M16" s="150">
        <v>0</v>
      </c>
      <c r="N16" s="115">
        <v>189211</v>
      </c>
      <c r="O16" s="116">
        <v>3.6528379614666096E-2</v>
      </c>
      <c r="P16" s="115">
        <v>218</v>
      </c>
      <c r="Q16" s="115">
        <v>189429</v>
      </c>
      <c r="R16" s="116">
        <v>3.77226187802326E-2</v>
      </c>
      <c r="S16" s="122">
        <v>0</v>
      </c>
      <c r="T16" s="114" t="s">
        <v>89</v>
      </c>
      <c r="U16" s="114" t="s">
        <v>89</v>
      </c>
      <c r="V16" s="118">
        <v>182481</v>
      </c>
      <c r="W16" s="118">
        <v>182543</v>
      </c>
      <c r="X16" s="118">
        <v>62</v>
      </c>
      <c r="Y16" s="118">
        <v>0</v>
      </c>
      <c r="Z16" s="118">
        <v>0</v>
      </c>
      <c r="AA16" s="118">
        <v>0</v>
      </c>
      <c r="AB16" s="118">
        <v>0</v>
      </c>
      <c r="AC16" s="118">
        <v>0</v>
      </c>
      <c r="AD16" s="118">
        <v>182543</v>
      </c>
      <c r="AE16" s="118">
        <v>182543</v>
      </c>
      <c r="AF16" s="114" t="s">
        <v>125</v>
      </c>
      <c r="AG16" s="114" t="s">
        <v>122</v>
      </c>
      <c r="AH16" s="118">
        <v>110</v>
      </c>
      <c r="AI16" s="118">
        <v>40300</v>
      </c>
    </row>
    <row r="17" spans="1:35" x14ac:dyDescent="0.2">
      <c r="A17" s="121"/>
      <c r="B17" s="114" t="s">
        <v>126</v>
      </c>
      <c r="C17" s="114" t="s">
        <v>127</v>
      </c>
      <c r="D17" s="115">
        <v>547609</v>
      </c>
      <c r="E17" s="115">
        <v>2878</v>
      </c>
      <c r="F17" s="115">
        <v>550487</v>
      </c>
      <c r="G17" s="116">
        <v>-3.3277508713167102E-3</v>
      </c>
      <c r="H17" s="115">
        <v>49481</v>
      </c>
      <c r="I17" s="115">
        <v>6</v>
      </c>
      <c r="J17" s="115">
        <v>49487</v>
      </c>
      <c r="K17" s="116">
        <v>5.3228621291448501E-2</v>
      </c>
      <c r="L17" s="115">
        <v>0</v>
      </c>
      <c r="M17" s="150">
        <v>0</v>
      </c>
      <c r="N17" s="115">
        <v>599974</v>
      </c>
      <c r="O17" s="116">
        <v>1.10627036713826E-3</v>
      </c>
      <c r="P17" s="115">
        <v>9688</v>
      </c>
      <c r="Q17" s="115">
        <v>609662</v>
      </c>
      <c r="R17" s="116">
        <v>-1.9971123719474499E-3</v>
      </c>
      <c r="S17" s="122">
        <v>0</v>
      </c>
      <c r="T17" s="114" t="s">
        <v>89</v>
      </c>
      <c r="U17" s="114" t="s">
        <v>89</v>
      </c>
      <c r="V17" s="118">
        <v>548991</v>
      </c>
      <c r="W17" s="118">
        <v>552325</v>
      </c>
      <c r="X17" s="118">
        <v>3334</v>
      </c>
      <c r="Y17" s="118">
        <v>46980</v>
      </c>
      <c r="Z17" s="118">
        <v>46986</v>
      </c>
      <c r="AA17" s="118">
        <v>6</v>
      </c>
      <c r="AB17" s="118">
        <v>0</v>
      </c>
      <c r="AC17" s="118">
        <v>11571</v>
      </c>
      <c r="AD17" s="118">
        <v>599311</v>
      </c>
      <c r="AE17" s="118">
        <v>610882</v>
      </c>
      <c r="AF17" s="114" t="s">
        <v>128</v>
      </c>
      <c r="AG17" s="114" t="s">
        <v>122</v>
      </c>
      <c r="AH17" s="118">
        <v>110</v>
      </c>
      <c r="AI17" s="118">
        <v>40300</v>
      </c>
    </row>
    <row r="18" spans="1:35" x14ac:dyDescent="0.2">
      <c r="A18" s="121"/>
      <c r="B18" s="114" t="s">
        <v>129</v>
      </c>
      <c r="C18" s="114" t="s">
        <v>130</v>
      </c>
      <c r="D18" s="115">
        <v>376528</v>
      </c>
      <c r="E18" s="115">
        <v>472</v>
      </c>
      <c r="F18" s="115">
        <v>377000</v>
      </c>
      <c r="G18" s="116">
        <v>-1.2944305971556E-2</v>
      </c>
      <c r="H18" s="115">
        <v>184587</v>
      </c>
      <c r="I18" s="115">
        <v>150</v>
      </c>
      <c r="J18" s="115">
        <v>184737</v>
      </c>
      <c r="K18" s="116">
        <v>-0.12729823699476603</v>
      </c>
      <c r="L18" s="115">
        <v>106</v>
      </c>
      <c r="M18" s="150">
        <v>105</v>
      </c>
      <c r="N18" s="115">
        <v>561843</v>
      </c>
      <c r="O18" s="116">
        <v>-5.35452277432538E-2</v>
      </c>
      <c r="P18" s="115">
        <v>975</v>
      </c>
      <c r="Q18" s="115">
        <v>562818</v>
      </c>
      <c r="R18" s="116">
        <v>-5.3017862190574902E-2</v>
      </c>
      <c r="S18" s="122">
        <v>0</v>
      </c>
      <c r="T18" s="114" t="s">
        <v>89</v>
      </c>
      <c r="U18" s="114" t="s">
        <v>89</v>
      </c>
      <c r="V18" s="118">
        <v>381400</v>
      </c>
      <c r="W18" s="118">
        <v>381944</v>
      </c>
      <c r="X18" s="118">
        <v>544</v>
      </c>
      <c r="Y18" s="118">
        <v>211556</v>
      </c>
      <c r="Z18" s="118">
        <v>211684</v>
      </c>
      <c r="AA18" s="118">
        <v>128</v>
      </c>
      <c r="AB18" s="118">
        <v>1</v>
      </c>
      <c r="AC18" s="118">
        <v>699</v>
      </c>
      <c r="AD18" s="118">
        <v>593629</v>
      </c>
      <c r="AE18" s="118">
        <v>594328</v>
      </c>
      <c r="AF18" s="114" t="s">
        <v>131</v>
      </c>
      <c r="AG18" s="114" t="s">
        <v>122</v>
      </c>
      <c r="AH18" s="118">
        <v>110</v>
      </c>
      <c r="AI18" s="118">
        <v>40300</v>
      </c>
    </row>
    <row r="19" spans="1:35" x14ac:dyDescent="0.2">
      <c r="A19" s="121"/>
      <c r="B19" s="114" t="s">
        <v>132</v>
      </c>
      <c r="C19" s="114" t="s">
        <v>133</v>
      </c>
      <c r="D19" s="115">
        <v>212268</v>
      </c>
      <c r="E19" s="115">
        <v>45976</v>
      </c>
      <c r="F19" s="115">
        <v>258244</v>
      </c>
      <c r="G19" s="116">
        <v>-3.8035721174246805E-3</v>
      </c>
      <c r="H19" s="115">
        <v>236</v>
      </c>
      <c r="I19" s="115">
        <v>0</v>
      </c>
      <c r="J19" s="115">
        <v>236</v>
      </c>
      <c r="K19" s="116">
        <v>-0.95522671219882405</v>
      </c>
      <c r="L19" s="115">
        <v>0</v>
      </c>
      <c r="M19" s="150">
        <v>0</v>
      </c>
      <c r="N19" s="115">
        <v>258480</v>
      </c>
      <c r="O19" s="116">
        <v>-2.27636190411378E-2</v>
      </c>
      <c r="P19" s="115">
        <v>3994</v>
      </c>
      <c r="Q19" s="115">
        <v>262474</v>
      </c>
      <c r="R19" s="116">
        <v>-2.1780126566238601E-2</v>
      </c>
      <c r="S19" s="122">
        <v>0</v>
      </c>
      <c r="T19" s="114" t="s">
        <v>89</v>
      </c>
      <c r="U19" s="114" t="s">
        <v>89</v>
      </c>
      <c r="V19" s="118">
        <v>224512</v>
      </c>
      <c r="W19" s="118">
        <v>259230</v>
      </c>
      <c r="X19" s="118">
        <v>34718</v>
      </c>
      <c r="Y19" s="118">
        <v>5271</v>
      </c>
      <c r="Z19" s="118">
        <v>5271</v>
      </c>
      <c r="AA19" s="118">
        <v>0</v>
      </c>
      <c r="AB19" s="118">
        <v>0</v>
      </c>
      <c r="AC19" s="118">
        <v>3817</v>
      </c>
      <c r="AD19" s="118">
        <v>264501</v>
      </c>
      <c r="AE19" s="118">
        <v>268318</v>
      </c>
      <c r="AF19" s="114" t="s">
        <v>134</v>
      </c>
      <c r="AG19" s="114" t="s">
        <v>122</v>
      </c>
      <c r="AH19" s="118">
        <v>110</v>
      </c>
      <c r="AI19" s="118">
        <v>40300</v>
      </c>
    </row>
    <row r="20" spans="1:35" x14ac:dyDescent="0.2">
      <c r="A20" s="121"/>
      <c r="B20" s="114" t="s">
        <v>135</v>
      </c>
      <c r="C20" s="114" t="s">
        <v>136</v>
      </c>
      <c r="D20" s="115">
        <v>241043</v>
      </c>
      <c r="E20" s="115">
        <v>1930</v>
      </c>
      <c r="F20" s="115">
        <v>242973</v>
      </c>
      <c r="G20" s="116">
        <v>-5.2526292392461503E-2</v>
      </c>
      <c r="H20" s="115">
        <v>5032</v>
      </c>
      <c r="I20" s="115">
        <v>0</v>
      </c>
      <c r="J20" s="115">
        <v>5032</v>
      </c>
      <c r="K20" s="116">
        <v>-0.36044738179969499</v>
      </c>
      <c r="L20" s="115">
        <v>62948</v>
      </c>
      <c r="M20" s="150">
        <v>-3.1777770941643302E-2</v>
      </c>
      <c r="N20" s="115">
        <v>310953</v>
      </c>
      <c r="O20" s="116">
        <v>-5.57868367114552E-2</v>
      </c>
      <c r="P20" s="115">
        <v>2186</v>
      </c>
      <c r="Q20" s="115">
        <v>313139</v>
      </c>
      <c r="R20" s="116">
        <v>-5.5276488033283E-2</v>
      </c>
      <c r="S20" s="122">
        <v>0</v>
      </c>
      <c r="T20" s="114" t="s">
        <v>89</v>
      </c>
      <c r="U20" s="114" t="s">
        <v>89</v>
      </c>
      <c r="V20" s="118">
        <v>254737</v>
      </c>
      <c r="W20" s="118">
        <v>256443</v>
      </c>
      <c r="X20" s="118">
        <v>1706</v>
      </c>
      <c r="Y20" s="118">
        <v>7868</v>
      </c>
      <c r="Z20" s="118">
        <v>7868</v>
      </c>
      <c r="AA20" s="118">
        <v>0</v>
      </c>
      <c r="AB20" s="118">
        <v>65014</v>
      </c>
      <c r="AC20" s="118">
        <v>2136</v>
      </c>
      <c r="AD20" s="118">
        <v>329325</v>
      </c>
      <c r="AE20" s="118">
        <v>331461</v>
      </c>
      <c r="AF20" s="114" t="s">
        <v>137</v>
      </c>
      <c r="AG20" s="114" t="s">
        <v>122</v>
      </c>
      <c r="AH20" s="118">
        <v>110</v>
      </c>
      <c r="AI20" s="118">
        <v>40300</v>
      </c>
    </row>
    <row r="21" spans="1:35" x14ac:dyDescent="0.2">
      <c r="A21" s="121"/>
      <c r="B21" s="114" t="s">
        <v>138</v>
      </c>
      <c r="C21" s="114" t="s">
        <v>139</v>
      </c>
      <c r="D21" s="115">
        <v>47067</v>
      </c>
      <c r="E21" s="115">
        <v>18</v>
      </c>
      <c r="F21" s="115">
        <v>47085</v>
      </c>
      <c r="G21" s="116">
        <v>-6.5347281497508805E-2</v>
      </c>
      <c r="H21" s="115">
        <v>6264</v>
      </c>
      <c r="I21" s="115">
        <v>4</v>
      </c>
      <c r="J21" s="115">
        <v>6268</v>
      </c>
      <c r="K21" s="116">
        <v>3.73056603773585</v>
      </c>
      <c r="L21" s="115">
        <v>0</v>
      </c>
      <c r="M21" s="150">
        <v>-1</v>
      </c>
      <c r="N21" s="115">
        <v>53353</v>
      </c>
      <c r="O21" s="116">
        <v>3.16137514985112E-2</v>
      </c>
      <c r="P21" s="115">
        <v>3443</v>
      </c>
      <c r="Q21" s="115">
        <v>56796</v>
      </c>
      <c r="R21" s="116">
        <v>4.5447015296261502E-2</v>
      </c>
      <c r="S21" s="122">
        <v>0</v>
      </c>
      <c r="T21" s="114" t="s">
        <v>89</v>
      </c>
      <c r="U21" s="114" t="s">
        <v>89</v>
      </c>
      <c r="V21" s="118">
        <v>50351</v>
      </c>
      <c r="W21" s="118">
        <v>50377</v>
      </c>
      <c r="X21" s="118">
        <v>26</v>
      </c>
      <c r="Y21" s="118">
        <v>1325</v>
      </c>
      <c r="Z21" s="118">
        <v>1325</v>
      </c>
      <c r="AA21" s="118">
        <v>0</v>
      </c>
      <c r="AB21" s="118">
        <v>16</v>
      </c>
      <c r="AC21" s="118">
        <v>2609</v>
      </c>
      <c r="AD21" s="118">
        <v>51718</v>
      </c>
      <c r="AE21" s="118">
        <v>54327</v>
      </c>
      <c r="AF21" s="114" t="s">
        <v>140</v>
      </c>
      <c r="AG21" s="114" t="s">
        <v>122</v>
      </c>
      <c r="AH21" s="118">
        <v>110</v>
      </c>
      <c r="AI21" s="118">
        <v>40300</v>
      </c>
    </row>
    <row r="22" spans="1:35" x14ac:dyDescent="0.2">
      <c r="A22" s="121"/>
      <c r="B22" s="114" t="s">
        <v>141</v>
      </c>
      <c r="C22" s="114" t="s">
        <v>142</v>
      </c>
      <c r="D22" s="115">
        <v>384819</v>
      </c>
      <c r="E22" s="115">
        <v>1422</v>
      </c>
      <c r="F22" s="115">
        <v>386241</v>
      </c>
      <c r="G22" s="116">
        <v>5.3676701267169502E-2</v>
      </c>
      <c r="H22" s="115">
        <v>46529</v>
      </c>
      <c r="I22" s="115">
        <v>18</v>
      </c>
      <c r="J22" s="115">
        <v>46547</v>
      </c>
      <c r="K22" s="116">
        <v>0.19103912387093502</v>
      </c>
      <c r="L22" s="115">
        <v>34</v>
      </c>
      <c r="M22" s="150">
        <v>0</v>
      </c>
      <c r="N22" s="115">
        <v>432822</v>
      </c>
      <c r="O22" s="116">
        <v>6.6994374405269591E-2</v>
      </c>
      <c r="P22" s="115">
        <v>3055</v>
      </c>
      <c r="Q22" s="115">
        <v>435877</v>
      </c>
      <c r="R22" s="116">
        <v>7.0256639427987697E-2</v>
      </c>
      <c r="S22" s="122">
        <v>0</v>
      </c>
      <c r="T22" s="114" t="s">
        <v>89</v>
      </c>
      <c r="U22" s="114" t="s">
        <v>89</v>
      </c>
      <c r="V22" s="118">
        <v>365363</v>
      </c>
      <c r="W22" s="118">
        <v>366565</v>
      </c>
      <c r="X22" s="118">
        <v>1202</v>
      </c>
      <c r="Y22" s="118">
        <v>39077</v>
      </c>
      <c r="Z22" s="118">
        <v>39081</v>
      </c>
      <c r="AA22" s="118">
        <v>4</v>
      </c>
      <c r="AB22" s="118">
        <v>0</v>
      </c>
      <c r="AC22" s="118">
        <v>1618</v>
      </c>
      <c r="AD22" s="118">
        <v>405646</v>
      </c>
      <c r="AE22" s="118">
        <v>407264</v>
      </c>
      <c r="AF22" s="114" t="s">
        <v>143</v>
      </c>
      <c r="AG22" s="114" t="s">
        <v>122</v>
      </c>
      <c r="AH22" s="118">
        <v>110</v>
      </c>
      <c r="AI22" s="118">
        <v>40300</v>
      </c>
    </row>
    <row r="23" spans="1:35" x14ac:dyDescent="0.2">
      <c r="A23" s="123"/>
      <c r="B23" s="114" t="s">
        <v>144</v>
      </c>
      <c r="C23" s="114" t="s">
        <v>145</v>
      </c>
      <c r="D23" s="115">
        <v>144999</v>
      </c>
      <c r="E23" s="115">
        <v>10</v>
      </c>
      <c r="F23" s="115">
        <v>145009</v>
      </c>
      <c r="G23" s="116">
        <v>3.8188652228387299E-2</v>
      </c>
      <c r="H23" s="115">
        <v>8295</v>
      </c>
      <c r="I23" s="115">
        <v>0</v>
      </c>
      <c r="J23" s="115">
        <v>8295</v>
      </c>
      <c r="K23" s="116">
        <v>0.24699338544798602</v>
      </c>
      <c r="L23" s="115">
        <v>0</v>
      </c>
      <c r="M23" s="150">
        <v>0</v>
      </c>
      <c r="N23" s="115">
        <v>153304</v>
      </c>
      <c r="O23" s="116">
        <v>4.7680879126887003E-2</v>
      </c>
      <c r="P23" s="115">
        <v>0</v>
      </c>
      <c r="Q23" s="115">
        <v>153304</v>
      </c>
      <c r="R23" s="116">
        <v>4.7680879126887003E-2</v>
      </c>
      <c r="S23" s="122">
        <v>0</v>
      </c>
      <c r="T23" s="114" t="s">
        <v>89</v>
      </c>
      <c r="U23" s="114" t="s">
        <v>89</v>
      </c>
      <c r="V23" s="118">
        <v>139657</v>
      </c>
      <c r="W23" s="118">
        <v>139675</v>
      </c>
      <c r="X23" s="118">
        <v>18</v>
      </c>
      <c r="Y23" s="118">
        <v>6652</v>
      </c>
      <c r="Z23" s="118">
        <v>6652</v>
      </c>
      <c r="AA23" s="118">
        <v>0</v>
      </c>
      <c r="AB23" s="118">
        <v>0</v>
      </c>
      <c r="AC23" s="118">
        <v>0</v>
      </c>
      <c r="AD23" s="118">
        <v>146327</v>
      </c>
      <c r="AE23" s="118">
        <v>146327</v>
      </c>
      <c r="AF23" s="114" t="s">
        <v>146</v>
      </c>
      <c r="AG23" s="114" t="s">
        <v>122</v>
      </c>
      <c r="AH23" s="118">
        <v>110</v>
      </c>
      <c r="AI23" s="118">
        <v>40300</v>
      </c>
    </row>
    <row r="24" spans="1:35" x14ac:dyDescent="0.2">
      <c r="A24" s="124" t="s">
        <v>103</v>
      </c>
      <c r="B24" s="124">
        <v>0</v>
      </c>
      <c r="C24" s="124">
        <v>0</v>
      </c>
      <c r="D24" s="125">
        <v>2454157</v>
      </c>
      <c r="E24" s="125">
        <v>67744</v>
      </c>
      <c r="F24" s="125">
        <v>2521901</v>
      </c>
      <c r="G24" s="126">
        <v>8.4929476702778409E-3</v>
      </c>
      <c r="H24" s="125">
        <v>303732</v>
      </c>
      <c r="I24" s="125">
        <v>178</v>
      </c>
      <c r="J24" s="125">
        <v>303910</v>
      </c>
      <c r="K24" s="126">
        <v>-6.7451793845813998E-2</v>
      </c>
      <c r="L24" s="125">
        <v>65577</v>
      </c>
      <c r="M24" s="151">
        <v>-1.1307612284590001E-2</v>
      </c>
      <c r="N24" s="125">
        <v>2891388</v>
      </c>
      <c r="O24" s="126">
        <v>-5.1644000688586705E-4</v>
      </c>
      <c r="P24" s="125">
        <v>30714</v>
      </c>
      <c r="Q24" s="125">
        <v>2922102</v>
      </c>
      <c r="R24" s="126">
        <v>-6.0911343197777096E-5</v>
      </c>
      <c r="S24" s="127">
        <v>0</v>
      </c>
      <c r="T24" s="128">
        <v>0</v>
      </c>
      <c r="U24" s="128">
        <v>0</v>
      </c>
      <c r="V24" s="129">
        <v>2447299</v>
      </c>
      <c r="W24" s="129">
        <v>2500663</v>
      </c>
      <c r="X24" s="129">
        <v>53364</v>
      </c>
      <c r="Y24" s="129">
        <v>325754</v>
      </c>
      <c r="Z24" s="129">
        <v>325892</v>
      </c>
      <c r="AA24" s="129">
        <v>138</v>
      </c>
      <c r="AB24" s="129">
        <v>66327</v>
      </c>
      <c r="AC24" s="129">
        <v>29398</v>
      </c>
      <c r="AD24" s="129">
        <v>2892882</v>
      </c>
      <c r="AE24" s="129">
        <v>2922280</v>
      </c>
      <c r="AF24" s="128">
        <v>0</v>
      </c>
      <c r="AG24" s="128">
        <v>0</v>
      </c>
      <c r="AH24" s="129">
        <v>990</v>
      </c>
      <c r="AI24" s="129">
        <v>362700</v>
      </c>
    </row>
    <row r="25" spans="1:35" x14ac:dyDescent="0.2">
      <c r="A25" s="119" t="s">
        <v>147</v>
      </c>
      <c r="B25" s="114" t="s">
        <v>148</v>
      </c>
      <c r="C25" s="114" t="s">
        <v>149</v>
      </c>
      <c r="D25" s="115">
        <v>38626</v>
      </c>
      <c r="E25" s="115">
        <v>246</v>
      </c>
      <c r="F25" s="115">
        <v>38872</v>
      </c>
      <c r="G25" s="116">
        <v>-6.8286953812228893E-2</v>
      </c>
      <c r="H25" s="115">
        <v>0</v>
      </c>
      <c r="I25" s="115">
        <v>0</v>
      </c>
      <c r="J25" s="115">
        <v>0</v>
      </c>
      <c r="K25" s="116">
        <v>0</v>
      </c>
      <c r="L25" s="115">
        <v>0</v>
      </c>
      <c r="M25" s="150">
        <v>0</v>
      </c>
      <c r="N25" s="115">
        <v>38872</v>
      </c>
      <c r="O25" s="116">
        <v>-6.8286953812228893E-2</v>
      </c>
      <c r="P25" s="115">
        <v>9164</v>
      </c>
      <c r="Q25" s="115">
        <v>48036</v>
      </c>
      <c r="R25" s="116">
        <v>-4.6204554931199501E-2</v>
      </c>
      <c r="S25" s="120">
        <v>5</v>
      </c>
      <c r="T25" s="114" t="s">
        <v>89</v>
      </c>
      <c r="U25" s="114" t="s">
        <v>89</v>
      </c>
      <c r="V25" s="118">
        <v>41635</v>
      </c>
      <c r="W25" s="118">
        <v>41721</v>
      </c>
      <c r="X25" s="118">
        <v>86</v>
      </c>
      <c r="Y25" s="118">
        <v>0</v>
      </c>
      <c r="Z25" s="118">
        <v>0</v>
      </c>
      <c r="AA25" s="118">
        <v>0</v>
      </c>
      <c r="AB25" s="118">
        <v>0</v>
      </c>
      <c r="AC25" s="118">
        <v>8642</v>
      </c>
      <c r="AD25" s="118">
        <v>41721</v>
      </c>
      <c r="AE25" s="118">
        <v>50363</v>
      </c>
      <c r="AF25" s="114" t="s">
        <v>150</v>
      </c>
      <c r="AG25" s="114" t="s">
        <v>151</v>
      </c>
      <c r="AH25" s="118">
        <v>110</v>
      </c>
      <c r="AI25" s="118">
        <v>40300</v>
      </c>
    </row>
    <row r="26" spans="1:35" x14ac:dyDescent="0.2">
      <c r="A26" s="121"/>
      <c r="B26" s="114" t="s">
        <v>152</v>
      </c>
      <c r="C26" s="114" t="s">
        <v>153</v>
      </c>
      <c r="D26" s="115">
        <v>4912</v>
      </c>
      <c r="E26" s="115">
        <v>82</v>
      </c>
      <c r="F26" s="115">
        <v>4994</v>
      </c>
      <c r="G26" s="116">
        <v>-2.7079680498733702E-2</v>
      </c>
      <c r="H26" s="115">
        <v>0</v>
      </c>
      <c r="I26" s="115">
        <v>0</v>
      </c>
      <c r="J26" s="115">
        <v>0</v>
      </c>
      <c r="K26" s="116">
        <v>0</v>
      </c>
      <c r="L26" s="115">
        <v>0</v>
      </c>
      <c r="M26" s="150">
        <v>0</v>
      </c>
      <c r="N26" s="115">
        <v>4994</v>
      </c>
      <c r="O26" s="116">
        <v>-2.7079680498733702E-2</v>
      </c>
      <c r="P26" s="115">
        <v>6973</v>
      </c>
      <c r="Q26" s="115">
        <v>11967</v>
      </c>
      <c r="R26" s="116">
        <v>1.4582450190758801E-2</v>
      </c>
      <c r="S26" s="122">
        <v>0</v>
      </c>
      <c r="T26" s="114" t="s">
        <v>89</v>
      </c>
      <c r="U26" s="114" t="s">
        <v>89</v>
      </c>
      <c r="V26" s="118">
        <v>5053</v>
      </c>
      <c r="W26" s="118">
        <v>5133</v>
      </c>
      <c r="X26" s="118">
        <v>80</v>
      </c>
      <c r="Y26" s="118">
        <v>0</v>
      </c>
      <c r="Z26" s="118">
        <v>0</v>
      </c>
      <c r="AA26" s="118">
        <v>0</v>
      </c>
      <c r="AB26" s="118">
        <v>0</v>
      </c>
      <c r="AC26" s="118">
        <v>6662</v>
      </c>
      <c r="AD26" s="118">
        <v>5133</v>
      </c>
      <c r="AE26" s="118">
        <v>11795</v>
      </c>
      <c r="AF26" s="114" t="s">
        <v>154</v>
      </c>
      <c r="AG26" s="114" t="s">
        <v>151</v>
      </c>
      <c r="AH26" s="118">
        <v>110</v>
      </c>
      <c r="AI26" s="118">
        <v>40300</v>
      </c>
    </row>
    <row r="27" spans="1:35" x14ac:dyDescent="0.2">
      <c r="A27" s="121"/>
      <c r="B27" s="114" t="s">
        <v>155</v>
      </c>
      <c r="C27" s="114" t="s">
        <v>156</v>
      </c>
      <c r="D27" s="115">
        <v>74617</v>
      </c>
      <c r="E27" s="115">
        <v>2088</v>
      </c>
      <c r="F27" s="115">
        <v>76705</v>
      </c>
      <c r="G27" s="116">
        <v>-9.4327815429664397E-2</v>
      </c>
      <c r="H27" s="115">
        <v>0</v>
      </c>
      <c r="I27" s="115">
        <v>0</v>
      </c>
      <c r="J27" s="115">
        <v>0</v>
      </c>
      <c r="K27" s="116">
        <v>0</v>
      </c>
      <c r="L27" s="115">
        <v>9347</v>
      </c>
      <c r="M27" s="150">
        <v>-0.35715268225584601</v>
      </c>
      <c r="N27" s="115">
        <v>86052</v>
      </c>
      <c r="O27" s="116">
        <v>-0.13283753552209901</v>
      </c>
      <c r="P27" s="115">
        <v>23384</v>
      </c>
      <c r="Q27" s="115">
        <v>109436</v>
      </c>
      <c r="R27" s="116">
        <v>-9.0980072930251094E-2</v>
      </c>
      <c r="S27" s="122">
        <v>0</v>
      </c>
      <c r="T27" s="114" t="s">
        <v>89</v>
      </c>
      <c r="U27" s="114" t="s">
        <v>89</v>
      </c>
      <c r="V27" s="118">
        <v>82922</v>
      </c>
      <c r="W27" s="118">
        <v>84694</v>
      </c>
      <c r="X27" s="118">
        <v>1772</v>
      </c>
      <c r="Y27" s="118">
        <v>0</v>
      </c>
      <c r="Z27" s="118">
        <v>0</v>
      </c>
      <c r="AA27" s="118">
        <v>0</v>
      </c>
      <c r="AB27" s="118">
        <v>14540</v>
      </c>
      <c r="AC27" s="118">
        <v>21155</v>
      </c>
      <c r="AD27" s="118">
        <v>99234</v>
      </c>
      <c r="AE27" s="118">
        <v>120389</v>
      </c>
      <c r="AF27" s="114" t="s">
        <v>157</v>
      </c>
      <c r="AG27" s="114" t="s">
        <v>151</v>
      </c>
      <c r="AH27" s="118">
        <v>110</v>
      </c>
      <c r="AI27" s="118">
        <v>40300</v>
      </c>
    </row>
    <row r="28" spans="1:35" x14ac:dyDescent="0.2">
      <c r="A28" s="121"/>
      <c r="B28" s="114" t="s">
        <v>158</v>
      </c>
      <c r="C28" s="114" t="s">
        <v>159</v>
      </c>
      <c r="D28" s="115">
        <v>10668</v>
      </c>
      <c r="E28" s="115">
        <v>214</v>
      </c>
      <c r="F28" s="115">
        <v>10882</v>
      </c>
      <c r="G28" s="116">
        <v>4.7857486759749601E-2</v>
      </c>
      <c r="H28" s="115">
        <v>0</v>
      </c>
      <c r="I28" s="115">
        <v>0</v>
      </c>
      <c r="J28" s="115">
        <v>0</v>
      </c>
      <c r="K28" s="116">
        <v>0</v>
      </c>
      <c r="L28" s="115">
        <v>0</v>
      </c>
      <c r="M28" s="150">
        <v>0</v>
      </c>
      <c r="N28" s="115">
        <v>10882</v>
      </c>
      <c r="O28" s="116">
        <v>4.7857486759749601E-2</v>
      </c>
      <c r="P28" s="115">
        <v>11379</v>
      </c>
      <c r="Q28" s="115">
        <v>22261</v>
      </c>
      <c r="R28" s="116">
        <v>1.8390594263232501E-2</v>
      </c>
      <c r="S28" s="122">
        <v>0</v>
      </c>
      <c r="T28" s="114" t="s">
        <v>89</v>
      </c>
      <c r="U28" s="114" t="s">
        <v>89</v>
      </c>
      <c r="V28" s="118">
        <v>10035</v>
      </c>
      <c r="W28" s="118">
        <v>10385</v>
      </c>
      <c r="X28" s="118">
        <v>350</v>
      </c>
      <c r="Y28" s="118">
        <v>0</v>
      </c>
      <c r="Z28" s="118">
        <v>0</v>
      </c>
      <c r="AA28" s="118">
        <v>0</v>
      </c>
      <c r="AB28" s="118">
        <v>0</v>
      </c>
      <c r="AC28" s="118">
        <v>11474</v>
      </c>
      <c r="AD28" s="118">
        <v>10385</v>
      </c>
      <c r="AE28" s="118">
        <v>21859</v>
      </c>
      <c r="AF28" s="114" t="s">
        <v>160</v>
      </c>
      <c r="AG28" s="114" t="s">
        <v>151</v>
      </c>
      <c r="AH28" s="118">
        <v>110</v>
      </c>
      <c r="AI28" s="118">
        <v>40300</v>
      </c>
    </row>
    <row r="29" spans="1:35" x14ac:dyDescent="0.2">
      <c r="A29" s="121"/>
      <c r="B29" s="114" t="s">
        <v>161</v>
      </c>
      <c r="C29" s="114" t="s">
        <v>162</v>
      </c>
      <c r="D29" s="115">
        <v>2640</v>
      </c>
      <c r="E29" s="115">
        <v>0</v>
      </c>
      <c r="F29" s="115">
        <v>2640</v>
      </c>
      <c r="G29" s="116">
        <v>-0.13043478260869598</v>
      </c>
      <c r="H29" s="115">
        <v>2308</v>
      </c>
      <c r="I29" s="115">
        <v>0</v>
      </c>
      <c r="J29" s="115">
        <v>2308</v>
      </c>
      <c r="K29" s="116">
        <v>-6.4829821717990288E-2</v>
      </c>
      <c r="L29" s="115">
        <v>0</v>
      </c>
      <c r="M29" s="150">
        <v>0</v>
      </c>
      <c r="N29" s="115">
        <v>4948</v>
      </c>
      <c r="O29" s="116">
        <v>-0.101017441860465</v>
      </c>
      <c r="P29" s="115">
        <v>0</v>
      </c>
      <c r="Q29" s="115">
        <v>4948</v>
      </c>
      <c r="R29" s="116">
        <v>-0.102485035370941</v>
      </c>
      <c r="S29" s="122">
        <v>0</v>
      </c>
      <c r="T29" s="114" t="s">
        <v>89</v>
      </c>
      <c r="U29" s="114" t="s">
        <v>89</v>
      </c>
      <c r="V29" s="118">
        <v>3036</v>
      </c>
      <c r="W29" s="118">
        <v>3036</v>
      </c>
      <c r="X29" s="118">
        <v>0</v>
      </c>
      <c r="Y29" s="118">
        <v>2468</v>
      </c>
      <c r="Z29" s="118">
        <v>2468</v>
      </c>
      <c r="AA29" s="118">
        <v>0</v>
      </c>
      <c r="AB29" s="118">
        <v>0</v>
      </c>
      <c r="AC29" s="118">
        <v>9</v>
      </c>
      <c r="AD29" s="118">
        <v>5504</v>
      </c>
      <c r="AE29" s="118">
        <v>5513</v>
      </c>
      <c r="AF29" s="114" t="s">
        <v>163</v>
      </c>
      <c r="AG29" s="114" t="s">
        <v>151</v>
      </c>
      <c r="AH29" s="118">
        <v>110</v>
      </c>
      <c r="AI29" s="118">
        <v>40300</v>
      </c>
    </row>
    <row r="30" spans="1:35" x14ac:dyDescent="0.2">
      <c r="A30" s="121"/>
      <c r="B30" s="114" t="s">
        <v>164</v>
      </c>
      <c r="C30" s="114" t="s">
        <v>165</v>
      </c>
      <c r="D30" s="115">
        <v>106998</v>
      </c>
      <c r="E30" s="115">
        <v>1594</v>
      </c>
      <c r="F30" s="115">
        <v>108592</v>
      </c>
      <c r="G30" s="116">
        <v>-0.11419272214110299</v>
      </c>
      <c r="H30" s="115">
        <v>0</v>
      </c>
      <c r="I30" s="115">
        <v>0</v>
      </c>
      <c r="J30" s="115">
        <v>0</v>
      </c>
      <c r="K30" s="116">
        <v>-1</v>
      </c>
      <c r="L30" s="115">
        <v>36951</v>
      </c>
      <c r="M30" s="150">
        <v>-0.19558071187547599</v>
      </c>
      <c r="N30" s="115">
        <v>145543</v>
      </c>
      <c r="O30" s="116">
        <v>-0.137026913247911</v>
      </c>
      <c r="P30" s="115">
        <v>4601</v>
      </c>
      <c r="Q30" s="115">
        <v>150144</v>
      </c>
      <c r="R30" s="116">
        <v>-0.13435228052373299</v>
      </c>
      <c r="S30" s="122">
        <v>0</v>
      </c>
      <c r="T30" s="114" t="s">
        <v>89</v>
      </c>
      <c r="U30" s="114" t="s">
        <v>89</v>
      </c>
      <c r="V30" s="118">
        <v>121269</v>
      </c>
      <c r="W30" s="118">
        <v>122591</v>
      </c>
      <c r="X30" s="118">
        <v>1322</v>
      </c>
      <c r="Y30" s="118">
        <v>127</v>
      </c>
      <c r="Z30" s="118">
        <v>127</v>
      </c>
      <c r="AA30" s="118">
        <v>0</v>
      </c>
      <c r="AB30" s="118">
        <v>45935</v>
      </c>
      <c r="AC30" s="118">
        <v>4794</v>
      </c>
      <c r="AD30" s="118">
        <v>168653</v>
      </c>
      <c r="AE30" s="118">
        <v>173447</v>
      </c>
      <c r="AF30" s="114" t="s">
        <v>166</v>
      </c>
      <c r="AG30" s="114" t="s">
        <v>151</v>
      </c>
      <c r="AH30" s="118">
        <v>110</v>
      </c>
      <c r="AI30" s="118">
        <v>40300</v>
      </c>
    </row>
    <row r="31" spans="1:35" x14ac:dyDescent="0.2">
      <c r="A31" s="121"/>
      <c r="B31" s="114" t="s">
        <v>167</v>
      </c>
      <c r="C31" s="114" t="s">
        <v>168</v>
      </c>
      <c r="D31" s="115">
        <v>66062</v>
      </c>
      <c r="E31" s="115">
        <v>420</v>
      </c>
      <c r="F31" s="115">
        <v>66482</v>
      </c>
      <c r="G31" s="116">
        <v>-3.5024312359387501E-2</v>
      </c>
      <c r="H31" s="115">
        <v>0</v>
      </c>
      <c r="I31" s="115">
        <v>0</v>
      </c>
      <c r="J31" s="115">
        <v>0</v>
      </c>
      <c r="K31" s="116">
        <v>0</v>
      </c>
      <c r="L31" s="115">
        <v>0</v>
      </c>
      <c r="M31" s="150">
        <v>0</v>
      </c>
      <c r="N31" s="115">
        <v>66482</v>
      </c>
      <c r="O31" s="116">
        <v>-3.5024312359387501E-2</v>
      </c>
      <c r="P31" s="115">
        <v>2342</v>
      </c>
      <c r="Q31" s="115">
        <v>68824</v>
      </c>
      <c r="R31" s="116">
        <v>-4.6996593647013196E-2</v>
      </c>
      <c r="S31" s="122">
        <v>0</v>
      </c>
      <c r="T31" s="114" t="s">
        <v>89</v>
      </c>
      <c r="U31" s="114" t="s">
        <v>89</v>
      </c>
      <c r="V31" s="118">
        <v>68679</v>
      </c>
      <c r="W31" s="118">
        <v>68895</v>
      </c>
      <c r="X31" s="118">
        <v>216</v>
      </c>
      <c r="Y31" s="118">
        <v>0</v>
      </c>
      <c r="Z31" s="118">
        <v>0</v>
      </c>
      <c r="AA31" s="118">
        <v>0</v>
      </c>
      <c r="AB31" s="118">
        <v>0</v>
      </c>
      <c r="AC31" s="118">
        <v>3323</v>
      </c>
      <c r="AD31" s="118">
        <v>68895</v>
      </c>
      <c r="AE31" s="118">
        <v>72218</v>
      </c>
      <c r="AF31" s="114" t="s">
        <v>169</v>
      </c>
      <c r="AG31" s="114" t="s">
        <v>151</v>
      </c>
      <c r="AH31" s="118">
        <v>110</v>
      </c>
      <c r="AI31" s="118">
        <v>40300</v>
      </c>
    </row>
    <row r="32" spans="1:35" x14ac:dyDescent="0.2">
      <c r="A32" s="121"/>
      <c r="B32" s="114" t="s">
        <v>170</v>
      </c>
      <c r="C32" s="114" t="s">
        <v>171</v>
      </c>
      <c r="D32" s="115">
        <v>90967</v>
      </c>
      <c r="E32" s="115">
        <v>8894</v>
      </c>
      <c r="F32" s="115">
        <v>99861</v>
      </c>
      <c r="G32" s="116">
        <v>-7.2845776040554505E-2</v>
      </c>
      <c r="H32" s="115">
        <v>0</v>
      </c>
      <c r="I32" s="115">
        <v>0</v>
      </c>
      <c r="J32" s="115">
        <v>0</v>
      </c>
      <c r="K32" s="116">
        <v>0</v>
      </c>
      <c r="L32" s="115">
        <v>23711</v>
      </c>
      <c r="M32" s="150">
        <v>0.20685091871532502</v>
      </c>
      <c r="N32" s="115">
        <v>123572</v>
      </c>
      <c r="O32" s="116">
        <v>-2.9696750789138901E-2</v>
      </c>
      <c r="P32" s="115">
        <v>22794</v>
      </c>
      <c r="Q32" s="115">
        <v>146366</v>
      </c>
      <c r="R32" s="116">
        <v>-2.4779291734683701E-2</v>
      </c>
      <c r="S32" s="122">
        <v>0</v>
      </c>
      <c r="T32" s="114" t="s">
        <v>89</v>
      </c>
      <c r="U32" s="114" t="s">
        <v>89</v>
      </c>
      <c r="V32" s="118">
        <v>97497</v>
      </c>
      <c r="W32" s="118">
        <v>107707</v>
      </c>
      <c r="X32" s="118">
        <v>10210</v>
      </c>
      <c r="Y32" s="118">
        <v>0</v>
      </c>
      <c r="Z32" s="118">
        <v>0</v>
      </c>
      <c r="AA32" s="118">
        <v>0</v>
      </c>
      <c r="AB32" s="118">
        <v>19647</v>
      </c>
      <c r="AC32" s="118">
        <v>22731</v>
      </c>
      <c r="AD32" s="118">
        <v>127354</v>
      </c>
      <c r="AE32" s="118">
        <v>150085</v>
      </c>
      <c r="AF32" s="114" t="s">
        <v>172</v>
      </c>
      <c r="AG32" s="114" t="s">
        <v>151</v>
      </c>
      <c r="AH32" s="118">
        <v>110</v>
      </c>
      <c r="AI32" s="118">
        <v>40300</v>
      </c>
    </row>
    <row r="33" spans="1:35" x14ac:dyDescent="0.2">
      <c r="A33" s="121"/>
      <c r="B33" s="114" t="s">
        <v>173</v>
      </c>
      <c r="C33" s="114" t="s">
        <v>174</v>
      </c>
      <c r="D33" s="115">
        <v>6865</v>
      </c>
      <c r="E33" s="115">
        <v>12</v>
      </c>
      <c r="F33" s="115">
        <v>6877</v>
      </c>
      <c r="G33" s="116">
        <v>2.4888226527570799E-2</v>
      </c>
      <c r="H33" s="115">
        <v>0</v>
      </c>
      <c r="I33" s="115">
        <v>0</v>
      </c>
      <c r="J33" s="115">
        <v>0</v>
      </c>
      <c r="K33" s="116">
        <v>0</v>
      </c>
      <c r="L33" s="115">
        <v>0</v>
      </c>
      <c r="M33" s="150">
        <v>0</v>
      </c>
      <c r="N33" s="115">
        <v>6877</v>
      </c>
      <c r="O33" s="116">
        <v>2.4888226527570799E-2</v>
      </c>
      <c r="P33" s="115">
        <v>5307</v>
      </c>
      <c r="Q33" s="115">
        <v>12184</v>
      </c>
      <c r="R33" s="116">
        <v>-2.0027346577656202E-2</v>
      </c>
      <c r="S33" s="122">
        <v>0</v>
      </c>
      <c r="T33" s="114" t="s">
        <v>89</v>
      </c>
      <c r="U33" s="114" t="s">
        <v>89</v>
      </c>
      <c r="V33" s="118">
        <v>6706</v>
      </c>
      <c r="W33" s="118">
        <v>6710</v>
      </c>
      <c r="X33" s="118">
        <v>4</v>
      </c>
      <c r="Y33" s="118">
        <v>0</v>
      </c>
      <c r="Z33" s="118">
        <v>0</v>
      </c>
      <c r="AA33" s="118">
        <v>0</v>
      </c>
      <c r="AB33" s="118">
        <v>0</v>
      </c>
      <c r="AC33" s="118">
        <v>5723</v>
      </c>
      <c r="AD33" s="118">
        <v>6710</v>
      </c>
      <c r="AE33" s="118">
        <v>12433</v>
      </c>
      <c r="AF33" s="114" t="s">
        <v>175</v>
      </c>
      <c r="AG33" s="114" t="s">
        <v>151</v>
      </c>
      <c r="AH33" s="118">
        <v>110</v>
      </c>
      <c r="AI33" s="118">
        <v>40300</v>
      </c>
    </row>
    <row r="34" spans="1:35" x14ac:dyDescent="0.2">
      <c r="A34" s="121"/>
      <c r="B34" s="114" t="s">
        <v>176</v>
      </c>
      <c r="C34" s="114" t="s">
        <v>177</v>
      </c>
      <c r="D34" s="115">
        <v>10642</v>
      </c>
      <c r="E34" s="115">
        <v>108</v>
      </c>
      <c r="F34" s="115">
        <v>10750</v>
      </c>
      <c r="G34" s="116">
        <v>-9.0909090909090898E-2</v>
      </c>
      <c r="H34" s="115">
        <v>0</v>
      </c>
      <c r="I34" s="115">
        <v>0</v>
      </c>
      <c r="J34" s="115">
        <v>0</v>
      </c>
      <c r="K34" s="116">
        <v>0</v>
      </c>
      <c r="L34" s="115">
        <v>0</v>
      </c>
      <c r="M34" s="150">
        <v>0</v>
      </c>
      <c r="N34" s="115">
        <v>10750</v>
      </c>
      <c r="O34" s="116">
        <v>-9.0909090909090898E-2</v>
      </c>
      <c r="P34" s="115">
        <v>9202</v>
      </c>
      <c r="Q34" s="115">
        <v>19952</v>
      </c>
      <c r="R34" s="116">
        <v>-4.6544967982414205E-2</v>
      </c>
      <c r="S34" s="122">
        <v>0</v>
      </c>
      <c r="T34" s="114" t="s">
        <v>89</v>
      </c>
      <c r="U34" s="114" t="s">
        <v>89</v>
      </c>
      <c r="V34" s="118">
        <v>11613</v>
      </c>
      <c r="W34" s="118">
        <v>11825</v>
      </c>
      <c r="X34" s="118">
        <v>212</v>
      </c>
      <c r="Y34" s="118">
        <v>0</v>
      </c>
      <c r="Z34" s="118">
        <v>0</v>
      </c>
      <c r="AA34" s="118">
        <v>0</v>
      </c>
      <c r="AB34" s="118">
        <v>0</v>
      </c>
      <c r="AC34" s="118">
        <v>9101</v>
      </c>
      <c r="AD34" s="118">
        <v>11825</v>
      </c>
      <c r="AE34" s="118">
        <v>20926</v>
      </c>
      <c r="AF34" s="114" t="s">
        <v>178</v>
      </c>
      <c r="AG34" s="114" t="s">
        <v>151</v>
      </c>
      <c r="AH34" s="118">
        <v>110</v>
      </c>
      <c r="AI34" s="118">
        <v>40300</v>
      </c>
    </row>
    <row r="35" spans="1:35" x14ac:dyDescent="0.2">
      <c r="A35" s="121"/>
      <c r="B35" s="114" t="s">
        <v>179</v>
      </c>
      <c r="C35" s="114" t="s">
        <v>180</v>
      </c>
      <c r="D35" s="115">
        <v>84757</v>
      </c>
      <c r="E35" s="115">
        <v>470</v>
      </c>
      <c r="F35" s="115">
        <v>85227</v>
      </c>
      <c r="G35" s="116">
        <v>-2.3700971407624602E-2</v>
      </c>
      <c r="H35" s="115">
        <v>0</v>
      </c>
      <c r="I35" s="115">
        <v>0</v>
      </c>
      <c r="J35" s="115">
        <v>0</v>
      </c>
      <c r="K35" s="116">
        <v>0</v>
      </c>
      <c r="L35" s="115">
        <v>0</v>
      </c>
      <c r="M35" s="150">
        <v>0</v>
      </c>
      <c r="N35" s="115">
        <v>85227</v>
      </c>
      <c r="O35" s="116">
        <v>-2.3700971407624602E-2</v>
      </c>
      <c r="P35" s="115">
        <v>3942</v>
      </c>
      <c r="Q35" s="115">
        <v>89169</v>
      </c>
      <c r="R35" s="116">
        <v>-2.4345143007199602E-2</v>
      </c>
      <c r="S35" s="122">
        <v>0</v>
      </c>
      <c r="T35" s="114" t="s">
        <v>89</v>
      </c>
      <c r="U35" s="114" t="s">
        <v>89</v>
      </c>
      <c r="V35" s="118">
        <v>86960</v>
      </c>
      <c r="W35" s="118">
        <v>87296</v>
      </c>
      <c r="X35" s="118">
        <v>336</v>
      </c>
      <c r="Y35" s="118">
        <v>0</v>
      </c>
      <c r="Z35" s="118">
        <v>0</v>
      </c>
      <c r="AA35" s="118">
        <v>0</v>
      </c>
      <c r="AB35" s="118">
        <v>0</v>
      </c>
      <c r="AC35" s="118">
        <v>4098</v>
      </c>
      <c r="AD35" s="118">
        <v>87296</v>
      </c>
      <c r="AE35" s="118">
        <v>91394</v>
      </c>
      <c r="AF35" s="114" t="s">
        <v>181</v>
      </c>
      <c r="AG35" s="114" t="s">
        <v>151</v>
      </c>
      <c r="AH35" s="118">
        <v>110</v>
      </c>
      <c r="AI35" s="118">
        <v>40300</v>
      </c>
    </row>
    <row r="36" spans="1:35" x14ac:dyDescent="0.2">
      <c r="A36" s="121"/>
      <c r="B36" s="114" t="s">
        <v>182</v>
      </c>
      <c r="C36" s="114" t="s">
        <v>183</v>
      </c>
      <c r="D36" s="115">
        <v>11460</v>
      </c>
      <c r="E36" s="115">
        <v>48</v>
      </c>
      <c r="F36" s="115">
        <v>11508</v>
      </c>
      <c r="G36" s="116">
        <v>-4.9396993226499299E-2</v>
      </c>
      <c r="H36" s="115">
        <v>0</v>
      </c>
      <c r="I36" s="115">
        <v>0</v>
      </c>
      <c r="J36" s="115">
        <v>0</v>
      </c>
      <c r="K36" s="116">
        <v>0</v>
      </c>
      <c r="L36" s="115">
        <v>0</v>
      </c>
      <c r="M36" s="150">
        <v>0</v>
      </c>
      <c r="N36" s="115">
        <v>11508</v>
      </c>
      <c r="O36" s="116">
        <v>-4.9396993226499299E-2</v>
      </c>
      <c r="P36" s="115">
        <v>7572</v>
      </c>
      <c r="Q36" s="115">
        <v>19080</v>
      </c>
      <c r="R36" s="116">
        <v>-2.02321043442539E-2</v>
      </c>
      <c r="S36" s="122">
        <v>0</v>
      </c>
      <c r="T36" s="114" t="s">
        <v>89</v>
      </c>
      <c r="U36" s="114" t="s">
        <v>89</v>
      </c>
      <c r="V36" s="118">
        <v>12078</v>
      </c>
      <c r="W36" s="118">
        <v>12106</v>
      </c>
      <c r="X36" s="118">
        <v>28</v>
      </c>
      <c r="Y36" s="118">
        <v>0</v>
      </c>
      <c r="Z36" s="118">
        <v>0</v>
      </c>
      <c r="AA36" s="118">
        <v>0</v>
      </c>
      <c r="AB36" s="118">
        <v>0</v>
      </c>
      <c r="AC36" s="118">
        <v>7368</v>
      </c>
      <c r="AD36" s="118">
        <v>12106</v>
      </c>
      <c r="AE36" s="118">
        <v>19474</v>
      </c>
      <c r="AF36" s="114" t="s">
        <v>184</v>
      </c>
      <c r="AG36" s="114" t="s">
        <v>151</v>
      </c>
      <c r="AH36" s="118">
        <v>110</v>
      </c>
      <c r="AI36" s="118">
        <v>40300</v>
      </c>
    </row>
    <row r="37" spans="1:35" x14ac:dyDescent="0.2">
      <c r="A37" s="121"/>
      <c r="B37" s="114" t="s">
        <v>185</v>
      </c>
      <c r="C37" s="114" t="s">
        <v>186</v>
      </c>
      <c r="D37" s="115">
        <v>84872</v>
      </c>
      <c r="E37" s="115">
        <v>1296</v>
      </c>
      <c r="F37" s="115">
        <v>86168</v>
      </c>
      <c r="G37" s="116">
        <v>-2.4686187732741702E-2</v>
      </c>
      <c r="H37" s="115">
        <v>0</v>
      </c>
      <c r="I37" s="115">
        <v>0</v>
      </c>
      <c r="J37" s="115">
        <v>0</v>
      </c>
      <c r="K37" s="116">
        <v>-1</v>
      </c>
      <c r="L37" s="115">
        <v>0</v>
      </c>
      <c r="M37" s="150">
        <v>0</v>
      </c>
      <c r="N37" s="115">
        <v>86168</v>
      </c>
      <c r="O37" s="116">
        <v>-2.47193045997827E-2</v>
      </c>
      <c r="P37" s="115">
        <v>13543</v>
      </c>
      <c r="Q37" s="115">
        <v>99711</v>
      </c>
      <c r="R37" s="116">
        <v>-2.01644998673388E-2</v>
      </c>
      <c r="S37" s="122">
        <v>0</v>
      </c>
      <c r="T37" s="114" t="s">
        <v>89</v>
      </c>
      <c r="U37" s="114" t="s">
        <v>89</v>
      </c>
      <c r="V37" s="118">
        <v>87253</v>
      </c>
      <c r="W37" s="118">
        <v>88349</v>
      </c>
      <c r="X37" s="118">
        <v>1096</v>
      </c>
      <c r="Y37" s="118">
        <v>3</v>
      </c>
      <c r="Z37" s="118">
        <v>3</v>
      </c>
      <c r="AA37" s="118">
        <v>0</v>
      </c>
      <c r="AB37" s="118">
        <v>0</v>
      </c>
      <c r="AC37" s="118">
        <v>13411</v>
      </c>
      <c r="AD37" s="118">
        <v>88352</v>
      </c>
      <c r="AE37" s="118">
        <v>101763</v>
      </c>
      <c r="AF37" s="114" t="s">
        <v>187</v>
      </c>
      <c r="AG37" s="114" t="s">
        <v>151</v>
      </c>
      <c r="AH37" s="118">
        <v>110</v>
      </c>
      <c r="AI37" s="118">
        <v>40300</v>
      </c>
    </row>
    <row r="38" spans="1:35" x14ac:dyDescent="0.2">
      <c r="A38" s="121"/>
      <c r="B38" s="114" t="s">
        <v>188</v>
      </c>
      <c r="C38" s="114" t="s">
        <v>189</v>
      </c>
      <c r="D38" s="115">
        <v>47453</v>
      </c>
      <c r="E38" s="115">
        <v>380</v>
      </c>
      <c r="F38" s="115">
        <v>47833</v>
      </c>
      <c r="G38" s="116">
        <v>-7.8220149541355102E-2</v>
      </c>
      <c r="H38" s="115">
        <v>0</v>
      </c>
      <c r="I38" s="115">
        <v>0</v>
      </c>
      <c r="J38" s="115">
        <v>0</v>
      </c>
      <c r="K38" s="116">
        <v>0</v>
      </c>
      <c r="L38" s="115">
        <v>0</v>
      </c>
      <c r="M38" s="150">
        <v>0</v>
      </c>
      <c r="N38" s="115">
        <v>47833</v>
      </c>
      <c r="O38" s="116">
        <v>-7.8220149541355102E-2</v>
      </c>
      <c r="P38" s="115">
        <v>20889</v>
      </c>
      <c r="Q38" s="115">
        <v>68722</v>
      </c>
      <c r="R38" s="116">
        <v>-4.3308785655617896E-2</v>
      </c>
      <c r="S38" s="122">
        <v>0</v>
      </c>
      <c r="T38" s="114" t="s">
        <v>89</v>
      </c>
      <c r="U38" s="114" t="s">
        <v>89</v>
      </c>
      <c r="V38" s="118">
        <v>51630</v>
      </c>
      <c r="W38" s="118">
        <v>51892</v>
      </c>
      <c r="X38" s="118">
        <v>262</v>
      </c>
      <c r="Y38" s="118">
        <v>0</v>
      </c>
      <c r="Z38" s="118">
        <v>0</v>
      </c>
      <c r="AA38" s="118">
        <v>0</v>
      </c>
      <c r="AB38" s="118">
        <v>0</v>
      </c>
      <c r="AC38" s="118">
        <v>19941</v>
      </c>
      <c r="AD38" s="118">
        <v>51892</v>
      </c>
      <c r="AE38" s="118">
        <v>71833</v>
      </c>
      <c r="AF38" s="114" t="s">
        <v>190</v>
      </c>
      <c r="AG38" s="114" t="s">
        <v>151</v>
      </c>
      <c r="AH38" s="118">
        <v>110</v>
      </c>
      <c r="AI38" s="118">
        <v>40300</v>
      </c>
    </row>
    <row r="39" spans="1:35" x14ac:dyDescent="0.2">
      <c r="A39" s="121"/>
      <c r="B39" s="114" t="s">
        <v>191</v>
      </c>
      <c r="C39" s="114" t="s">
        <v>192</v>
      </c>
      <c r="D39" s="115">
        <v>23401</v>
      </c>
      <c r="E39" s="115">
        <v>220</v>
      </c>
      <c r="F39" s="115">
        <v>23621</v>
      </c>
      <c r="G39" s="116">
        <v>-2.1864259389622803E-2</v>
      </c>
      <c r="H39" s="115">
        <v>0</v>
      </c>
      <c r="I39" s="115">
        <v>0</v>
      </c>
      <c r="J39" s="115">
        <v>0</v>
      </c>
      <c r="K39" s="116">
        <v>0</v>
      </c>
      <c r="L39" s="115">
        <v>0</v>
      </c>
      <c r="M39" s="150">
        <v>0</v>
      </c>
      <c r="N39" s="115">
        <v>23621</v>
      </c>
      <c r="O39" s="116">
        <v>-2.1864259389622803E-2</v>
      </c>
      <c r="P39" s="115">
        <v>14465</v>
      </c>
      <c r="Q39" s="115">
        <v>38086</v>
      </c>
      <c r="R39" s="116">
        <v>-1.1574794975604701E-2</v>
      </c>
      <c r="S39" s="122">
        <v>0</v>
      </c>
      <c r="T39" s="114" t="s">
        <v>89</v>
      </c>
      <c r="U39" s="114" t="s">
        <v>89</v>
      </c>
      <c r="V39" s="118">
        <v>23953</v>
      </c>
      <c r="W39" s="118">
        <v>24149</v>
      </c>
      <c r="X39" s="118">
        <v>196</v>
      </c>
      <c r="Y39" s="118">
        <v>0</v>
      </c>
      <c r="Z39" s="118">
        <v>0</v>
      </c>
      <c r="AA39" s="118">
        <v>0</v>
      </c>
      <c r="AB39" s="118">
        <v>0</v>
      </c>
      <c r="AC39" s="118">
        <v>14383</v>
      </c>
      <c r="AD39" s="118">
        <v>24149</v>
      </c>
      <c r="AE39" s="118">
        <v>38532</v>
      </c>
      <c r="AF39" s="114" t="s">
        <v>193</v>
      </c>
      <c r="AG39" s="114" t="s">
        <v>151</v>
      </c>
      <c r="AH39" s="118">
        <v>110</v>
      </c>
      <c r="AI39" s="118">
        <v>40300</v>
      </c>
    </row>
    <row r="40" spans="1:35" x14ac:dyDescent="0.2">
      <c r="A40" s="121"/>
      <c r="B40" s="114" t="s">
        <v>194</v>
      </c>
      <c r="C40" s="114" t="s">
        <v>195</v>
      </c>
      <c r="D40" s="115">
        <v>21093</v>
      </c>
      <c r="E40" s="115">
        <v>142</v>
      </c>
      <c r="F40" s="115">
        <v>21235</v>
      </c>
      <c r="G40" s="116">
        <v>-6.3506063947078306E-2</v>
      </c>
      <c r="H40" s="115">
        <v>0</v>
      </c>
      <c r="I40" s="115">
        <v>0</v>
      </c>
      <c r="J40" s="115">
        <v>0</v>
      </c>
      <c r="K40" s="116">
        <v>0</v>
      </c>
      <c r="L40" s="115">
        <v>0</v>
      </c>
      <c r="M40" s="150">
        <v>0</v>
      </c>
      <c r="N40" s="115">
        <v>21235</v>
      </c>
      <c r="O40" s="116">
        <v>-6.3506063947078306E-2</v>
      </c>
      <c r="P40" s="115">
        <v>74</v>
      </c>
      <c r="Q40" s="115">
        <v>21309</v>
      </c>
      <c r="R40" s="116">
        <v>-6.2516498020237607E-2</v>
      </c>
      <c r="S40" s="122">
        <v>0</v>
      </c>
      <c r="T40" s="114" t="s">
        <v>89</v>
      </c>
      <c r="U40" s="114" t="s">
        <v>89</v>
      </c>
      <c r="V40" s="118">
        <v>22649</v>
      </c>
      <c r="W40" s="118">
        <v>22675</v>
      </c>
      <c r="X40" s="118">
        <v>26</v>
      </c>
      <c r="Y40" s="118">
        <v>0</v>
      </c>
      <c r="Z40" s="118">
        <v>0</v>
      </c>
      <c r="AA40" s="118">
        <v>0</v>
      </c>
      <c r="AB40" s="118">
        <v>0</v>
      </c>
      <c r="AC40" s="118">
        <v>55</v>
      </c>
      <c r="AD40" s="118">
        <v>22675</v>
      </c>
      <c r="AE40" s="118">
        <v>22730</v>
      </c>
      <c r="AF40" s="114" t="s">
        <v>196</v>
      </c>
      <c r="AG40" s="114" t="s">
        <v>151</v>
      </c>
      <c r="AH40" s="118">
        <v>110</v>
      </c>
      <c r="AI40" s="118">
        <v>40300</v>
      </c>
    </row>
    <row r="41" spans="1:35" x14ac:dyDescent="0.2">
      <c r="A41" s="121"/>
      <c r="B41" s="114" t="s">
        <v>197</v>
      </c>
      <c r="C41" s="114" t="s">
        <v>198</v>
      </c>
      <c r="D41" s="115">
        <v>16680</v>
      </c>
      <c r="E41" s="115">
        <v>0</v>
      </c>
      <c r="F41" s="115">
        <v>16680</v>
      </c>
      <c r="G41" s="116">
        <v>-6.7009732632285504E-2</v>
      </c>
      <c r="H41" s="115">
        <v>0</v>
      </c>
      <c r="I41" s="115">
        <v>0</v>
      </c>
      <c r="J41" s="115">
        <v>0</v>
      </c>
      <c r="K41" s="116">
        <v>-1</v>
      </c>
      <c r="L41" s="115">
        <v>0</v>
      </c>
      <c r="M41" s="150">
        <v>0</v>
      </c>
      <c r="N41" s="115">
        <v>16680</v>
      </c>
      <c r="O41" s="116">
        <v>-8.3214246454875199E-2</v>
      </c>
      <c r="P41" s="115">
        <v>22</v>
      </c>
      <c r="Q41" s="115">
        <v>16702</v>
      </c>
      <c r="R41" s="116">
        <v>-8.2005056612069901E-2</v>
      </c>
      <c r="S41" s="122">
        <v>0</v>
      </c>
      <c r="T41" s="114" t="s">
        <v>89</v>
      </c>
      <c r="U41" s="114" t="s">
        <v>89</v>
      </c>
      <c r="V41" s="118">
        <v>17872</v>
      </c>
      <c r="W41" s="118">
        <v>17878</v>
      </c>
      <c r="X41" s="118">
        <v>6</v>
      </c>
      <c r="Y41" s="118">
        <v>316</v>
      </c>
      <c r="Z41" s="118">
        <v>316</v>
      </c>
      <c r="AA41" s="118">
        <v>0</v>
      </c>
      <c r="AB41" s="118">
        <v>0</v>
      </c>
      <c r="AC41" s="118">
        <v>0</v>
      </c>
      <c r="AD41" s="118">
        <v>18194</v>
      </c>
      <c r="AE41" s="118">
        <v>18194</v>
      </c>
      <c r="AF41" s="114" t="s">
        <v>199</v>
      </c>
      <c r="AG41" s="114" t="s">
        <v>151</v>
      </c>
      <c r="AH41" s="118">
        <v>110</v>
      </c>
      <c r="AI41" s="118">
        <v>40300</v>
      </c>
    </row>
    <row r="42" spans="1:35" x14ac:dyDescent="0.2">
      <c r="A42" s="121"/>
      <c r="B42" s="114" t="s">
        <v>200</v>
      </c>
      <c r="C42" s="114" t="s">
        <v>201</v>
      </c>
      <c r="D42" s="115">
        <v>27925</v>
      </c>
      <c r="E42" s="115">
        <v>62</v>
      </c>
      <c r="F42" s="115">
        <v>27987</v>
      </c>
      <c r="G42" s="116">
        <v>-2.1433929911049201E-4</v>
      </c>
      <c r="H42" s="115">
        <v>0</v>
      </c>
      <c r="I42" s="115">
        <v>0</v>
      </c>
      <c r="J42" s="115">
        <v>0</v>
      </c>
      <c r="K42" s="116">
        <v>0</v>
      </c>
      <c r="L42" s="115">
        <v>0</v>
      </c>
      <c r="M42" s="150">
        <v>0</v>
      </c>
      <c r="N42" s="115">
        <v>27987</v>
      </c>
      <c r="O42" s="116">
        <v>-2.1433929911049201E-4</v>
      </c>
      <c r="P42" s="115">
        <v>13181</v>
      </c>
      <c r="Q42" s="115">
        <v>41168</v>
      </c>
      <c r="R42" s="116">
        <v>-1.2520988246581901E-2</v>
      </c>
      <c r="S42" s="122">
        <v>0</v>
      </c>
      <c r="T42" s="114" t="s">
        <v>89</v>
      </c>
      <c r="U42" s="114" t="s">
        <v>89</v>
      </c>
      <c r="V42" s="118">
        <v>27905</v>
      </c>
      <c r="W42" s="118">
        <v>27993</v>
      </c>
      <c r="X42" s="118">
        <v>88</v>
      </c>
      <c r="Y42" s="118">
        <v>0</v>
      </c>
      <c r="Z42" s="118">
        <v>0</v>
      </c>
      <c r="AA42" s="118">
        <v>0</v>
      </c>
      <c r="AB42" s="118">
        <v>0</v>
      </c>
      <c r="AC42" s="118">
        <v>13697</v>
      </c>
      <c r="AD42" s="118">
        <v>27993</v>
      </c>
      <c r="AE42" s="118">
        <v>41690</v>
      </c>
      <c r="AF42" s="114" t="s">
        <v>202</v>
      </c>
      <c r="AG42" s="114" t="s">
        <v>151</v>
      </c>
      <c r="AH42" s="118">
        <v>110</v>
      </c>
      <c r="AI42" s="118">
        <v>40300</v>
      </c>
    </row>
    <row r="43" spans="1:35" x14ac:dyDescent="0.2">
      <c r="A43" s="121"/>
      <c r="B43" s="114" t="s">
        <v>203</v>
      </c>
      <c r="C43" s="114" t="s">
        <v>204</v>
      </c>
      <c r="D43" s="115">
        <v>7514</v>
      </c>
      <c r="E43" s="115">
        <v>14</v>
      </c>
      <c r="F43" s="115">
        <v>7528</v>
      </c>
      <c r="G43" s="116">
        <v>-0.12576936476599701</v>
      </c>
      <c r="H43" s="115">
        <v>0</v>
      </c>
      <c r="I43" s="115">
        <v>0</v>
      </c>
      <c r="J43" s="115">
        <v>0</v>
      </c>
      <c r="K43" s="116">
        <v>0</v>
      </c>
      <c r="L43" s="115">
        <v>0</v>
      </c>
      <c r="M43" s="150">
        <v>0</v>
      </c>
      <c r="N43" s="115">
        <v>7528</v>
      </c>
      <c r="O43" s="116">
        <v>-0.12576936476599701</v>
      </c>
      <c r="P43" s="115">
        <v>5044</v>
      </c>
      <c r="Q43" s="115">
        <v>12572</v>
      </c>
      <c r="R43" s="116">
        <v>-6.2210950320751898E-2</v>
      </c>
      <c r="S43" s="122">
        <v>0</v>
      </c>
      <c r="T43" s="114" t="s">
        <v>89</v>
      </c>
      <c r="U43" s="114" t="s">
        <v>89</v>
      </c>
      <c r="V43" s="118">
        <v>8601</v>
      </c>
      <c r="W43" s="118">
        <v>8611</v>
      </c>
      <c r="X43" s="118">
        <v>10</v>
      </c>
      <c r="Y43" s="118">
        <v>0</v>
      </c>
      <c r="Z43" s="118">
        <v>0</v>
      </c>
      <c r="AA43" s="118">
        <v>0</v>
      </c>
      <c r="AB43" s="118">
        <v>0</v>
      </c>
      <c r="AC43" s="118">
        <v>4795</v>
      </c>
      <c r="AD43" s="118">
        <v>8611</v>
      </c>
      <c r="AE43" s="118">
        <v>13406</v>
      </c>
      <c r="AF43" s="114" t="s">
        <v>205</v>
      </c>
      <c r="AG43" s="114" t="s">
        <v>151</v>
      </c>
      <c r="AH43" s="118">
        <v>110</v>
      </c>
      <c r="AI43" s="118">
        <v>40300</v>
      </c>
    </row>
    <row r="44" spans="1:35" x14ac:dyDescent="0.2">
      <c r="A44" s="121"/>
      <c r="B44" s="114" t="s">
        <v>206</v>
      </c>
      <c r="C44" s="114" t="s">
        <v>207</v>
      </c>
      <c r="D44" s="115">
        <v>29626</v>
      </c>
      <c r="E44" s="115">
        <v>104</v>
      </c>
      <c r="F44" s="115">
        <v>29730</v>
      </c>
      <c r="G44" s="116">
        <v>-7.4350831309546006E-2</v>
      </c>
      <c r="H44" s="115">
        <v>0</v>
      </c>
      <c r="I44" s="115">
        <v>0</v>
      </c>
      <c r="J44" s="115">
        <v>0</v>
      </c>
      <c r="K44" s="116">
        <v>0</v>
      </c>
      <c r="L44" s="115">
        <v>0</v>
      </c>
      <c r="M44" s="150">
        <v>0</v>
      </c>
      <c r="N44" s="115">
        <v>29730</v>
      </c>
      <c r="O44" s="116">
        <v>-7.4350831309546006E-2</v>
      </c>
      <c r="P44" s="115">
        <v>5036</v>
      </c>
      <c r="Q44" s="115">
        <v>34766</v>
      </c>
      <c r="R44" s="116">
        <v>-6.4348574965686106E-2</v>
      </c>
      <c r="S44" s="122">
        <v>0</v>
      </c>
      <c r="T44" s="114" t="s">
        <v>89</v>
      </c>
      <c r="U44" s="114" t="s">
        <v>89</v>
      </c>
      <c r="V44" s="118">
        <v>32058</v>
      </c>
      <c r="W44" s="118">
        <v>32118</v>
      </c>
      <c r="X44" s="118">
        <v>60</v>
      </c>
      <c r="Y44" s="118">
        <v>0</v>
      </c>
      <c r="Z44" s="118">
        <v>0</v>
      </c>
      <c r="AA44" s="118">
        <v>0</v>
      </c>
      <c r="AB44" s="118">
        <v>0</v>
      </c>
      <c r="AC44" s="118">
        <v>5039</v>
      </c>
      <c r="AD44" s="118">
        <v>32118</v>
      </c>
      <c r="AE44" s="118">
        <v>37157</v>
      </c>
      <c r="AF44" s="114" t="s">
        <v>208</v>
      </c>
      <c r="AG44" s="114" t="s">
        <v>151</v>
      </c>
      <c r="AH44" s="118">
        <v>110</v>
      </c>
      <c r="AI44" s="118">
        <v>40300</v>
      </c>
    </row>
    <row r="45" spans="1:35" x14ac:dyDescent="0.2">
      <c r="A45" s="121"/>
      <c r="B45" s="114" t="s">
        <v>209</v>
      </c>
      <c r="C45" s="114" t="s">
        <v>210</v>
      </c>
      <c r="D45" s="115">
        <v>63310</v>
      </c>
      <c r="E45" s="115">
        <v>630</v>
      </c>
      <c r="F45" s="115">
        <v>63940</v>
      </c>
      <c r="G45" s="116">
        <v>3.1157270029673601E-2</v>
      </c>
      <c r="H45" s="115">
        <v>0</v>
      </c>
      <c r="I45" s="115">
        <v>0</v>
      </c>
      <c r="J45" s="115">
        <v>0</v>
      </c>
      <c r="K45" s="116">
        <v>-1</v>
      </c>
      <c r="L45" s="115">
        <v>0</v>
      </c>
      <c r="M45" s="150">
        <v>-1</v>
      </c>
      <c r="N45" s="115">
        <v>63940</v>
      </c>
      <c r="O45" s="116">
        <v>2.9497005216719299E-2</v>
      </c>
      <c r="P45" s="115">
        <v>21223</v>
      </c>
      <c r="Q45" s="115">
        <v>85163</v>
      </c>
      <c r="R45" s="116">
        <v>4.3178421813371205E-2</v>
      </c>
      <c r="S45" s="122">
        <v>0</v>
      </c>
      <c r="T45" s="114" t="s">
        <v>89</v>
      </c>
      <c r="U45" s="114" t="s">
        <v>89</v>
      </c>
      <c r="V45" s="118">
        <v>61496</v>
      </c>
      <c r="W45" s="118">
        <v>62008</v>
      </c>
      <c r="X45" s="118">
        <v>512</v>
      </c>
      <c r="Y45" s="118">
        <v>98</v>
      </c>
      <c r="Z45" s="118">
        <v>98</v>
      </c>
      <c r="AA45" s="118">
        <v>0</v>
      </c>
      <c r="AB45" s="118">
        <v>2</v>
      </c>
      <c r="AC45" s="118">
        <v>19530</v>
      </c>
      <c r="AD45" s="118">
        <v>62108</v>
      </c>
      <c r="AE45" s="118">
        <v>81638</v>
      </c>
      <c r="AF45" s="114" t="s">
        <v>211</v>
      </c>
      <c r="AG45" s="114" t="s">
        <v>151</v>
      </c>
      <c r="AH45" s="118">
        <v>110</v>
      </c>
      <c r="AI45" s="118">
        <v>40300</v>
      </c>
    </row>
    <row r="46" spans="1:35" x14ac:dyDescent="0.2">
      <c r="A46" s="121"/>
      <c r="B46" s="114" t="s">
        <v>212</v>
      </c>
      <c r="C46" s="114" t="s">
        <v>213</v>
      </c>
      <c r="D46" s="115">
        <v>44679</v>
      </c>
      <c r="E46" s="115">
        <v>9614</v>
      </c>
      <c r="F46" s="115">
        <v>54293</v>
      </c>
      <c r="G46" s="116">
        <v>-9.7598271420260896E-2</v>
      </c>
      <c r="H46" s="115">
        <v>0</v>
      </c>
      <c r="I46" s="115">
        <v>0</v>
      </c>
      <c r="J46" s="115">
        <v>0</v>
      </c>
      <c r="K46" s="116">
        <v>0</v>
      </c>
      <c r="L46" s="115">
        <v>0</v>
      </c>
      <c r="M46" s="150">
        <v>0</v>
      </c>
      <c r="N46" s="115">
        <v>54293</v>
      </c>
      <c r="O46" s="116">
        <v>-9.7598271420260896E-2</v>
      </c>
      <c r="P46" s="115">
        <v>18077</v>
      </c>
      <c r="Q46" s="115">
        <v>72370</v>
      </c>
      <c r="R46" s="116">
        <v>-8.8814464141821092E-2</v>
      </c>
      <c r="S46" s="122">
        <v>0</v>
      </c>
      <c r="T46" s="114" t="s">
        <v>89</v>
      </c>
      <c r="U46" s="114" t="s">
        <v>89</v>
      </c>
      <c r="V46" s="118">
        <v>49555</v>
      </c>
      <c r="W46" s="118">
        <v>60165</v>
      </c>
      <c r="X46" s="118">
        <v>10610</v>
      </c>
      <c r="Y46" s="118">
        <v>0</v>
      </c>
      <c r="Z46" s="118">
        <v>0</v>
      </c>
      <c r="AA46" s="118">
        <v>0</v>
      </c>
      <c r="AB46" s="118">
        <v>0</v>
      </c>
      <c r="AC46" s="118">
        <v>19259</v>
      </c>
      <c r="AD46" s="118">
        <v>60165</v>
      </c>
      <c r="AE46" s="118">
        <v>79424</v>
      </c>
      <c r="AF46" s="114" t="s">
        <v>214</v>
      </c>
      <c r="AG46" s="114" t="s">
        <v>151</v>
      </c>
      <c r="AH46" s="118">
        <v>110</v>
      </c>
      <c r="AI46" s="118">
        <v>40300</v>
      </c>
    </row>
    <row r="47" spans="1:35" x14ac:dyDescent="0.2">
      <c r="A47" s="121"/>
      <c r="B47" s="114" t="s">
        <v>215</v>
      </c>
      <c r="C47" s="114" t="s">
        <v>216</v>
      </c>
      <c r="D47" s="115">
        <v>77799</v>
      </c>
      <c r="E47" s="115">
        <v>1404</v>
      </c>
      <c r="F47" s="115">
        <v>79203</v>
      </c>
      <c r="G47" s="116">
        <v>-1.81243414120126E-2</v>
      </c>
      <c r="H47" s="115">
        <v>0</v>
      </c>
      <c r="I47" s="115">
        <v>0</v>
      </c>
      <c r="J47" s="115">
        <v>0</v>
      </c>
      <c r="K47" s="116">
        <v>0</v>
      </c>
      <c r="L47" s="115">
        <v>0</v>
      </c>
      <c r="M47" s="150">
        <v>0</v>
      </c>
      <c r="N47" s="115">
        <v>79203</v>
      </c>
      <c r="O47" s="116">
        <v>-1.81243414120126E-2</v>
      </c>
      <c r="P47" s="115">
        <v>10242</v>
      </c>
      <c r="Q47" s="115">
        <v>89445</v>
      </c>
      <c r="R47" s="116">
        <v>-8.5241758485379206E-3</v>
      </c>
      <c r="S47" s="122">
        <v>0</v>
      </c>
      <c r="T47" s="114" t="s">
        <v>89</v>
      </c>
      <c r="U47" s="114" t="s">
        <v>89</v>
      </c>
      <c r="V47" s="118">
        <v>79505</v>
      </c>
      <c r="W47" s="118">
        <v>80665</v>
      </c>
      <c r="X47" s="118">
        <v>1160</v>
      </c>
      <c r="Y47" s="118">
        <v>0</v>
      </c>
      <c r="Z47" s="118">
        <v>0</v>
      </c>
      <c r="AA47" s="118">
        <v>0</v>
      </c>
      <c r="AB47" s="118">
        <v>0</v>
      </c>
      <c r="AC47" s="118">
        <v>9549</v>
      </c>
      <c r="AD47" s="118">
        <v>80665</v>
      </c>
      <c r="AE47" s="118">
        <v>90214</v>
      </c>
      <c r="AF47" s="114" t="s">
        <v>217</v>
      </c>
      <c r="AG47" s="114" t="s">
        <v>151</v>
      </c>
      <c r="AH47" s="118">
        <v>110</v>
      </c>
      <c r="AI47" s="118">
        <v>40300</v>
      </c>
    </row>
    <row r="48" spans="1:35" x14ac:dyDescent="0.2">
      <c r="A48" s="121"/>
      <c r="B48" s="114" t="s">
        <v>218</v>
      </c>
      <c r="C48" s="114" t="s">
        <v>219</v>
      </c>
      <c r="D48" s="115">
        <v>66943</v>
      </c>
      <c r="E48" s="115">
        <v>140</v>
      </c>
      <c r="F48" s="115">
        <v>67083</v>
      </c>
      <c r="G48" s="116">
        <v>4.7369982357257701E-2</v>
      </c>
      <c r="H48" s="115">
        <v>0</v>
      </c>
      <c r="I48" s="115">
        <v>0</v>
      </c>
      <c r="J48" s="115">
        <v>0</v>
      </c>
      <c r="K48" s="116">
        <v>0</v>
      </c>
      <c r="L48" s="115">
        <v>0</v>
      </c>
      <c r="M48" s="150">
        <v>0</v>
      </c>
      <c r="N48" s="115">
        <v>67083</v>
      </c>
      <c r="O48" s="116">
        <v>4.7369982357257701E-2</v>
      </c>
      <c r="P48" s="115">
        <v>3120</v>
      </c>
      <c r="Q48" s="115">
        <v>70203</v>
      </c>
      <c r="R48" s="116">
        <v>4.5543227343808203E-2</v>
      </c>
      <c r="S48" s="122">
        <v>0</v>
      </c>
      <c r="T48" s="114" t="s">
        <v>89</v>
      </c>
      <c r="U48" s="114" t="s">
        <v>89</v>
      </c>
      <c r="V48" s="118">
        <v>64001</v>
      </c>
      <c r="W48" s="118">
        <v>64049</v>
      </c>
      <c r="X48" s="118">
        <v>48</v>
      </c>
      <c r="Y48" s="118">
        <v>0</v>
      </c>
      <c r="Z48" s="118">
        <v>0</v>
      </c>
      <c r="AA48" s="118">
        <v>0</v>
      </c>
      <c r="AB48" s="118">
        <v>0</v>
      </c>
      <c r="AC48" s="118">
        <v>3096</v>
      </c>
      <c r="AD48" s="118">
        <v>64049</v>
      </c>
      <c r="AE48" s="118">
        <v>67145</v>
      </c>
      <c r="AF48" s="114" t="s">
        <v>220</v>
      </c>
      <c r="AG48" s="114" t="s">
        <v>151</v>
      </c>
      <c r="AH48" s="118">
        <v>110</v>
      </c>
      <c r="AI48" s="118">
        <v>40300</v>
      </c>
    </row>
    <row r="49" spans="1:35" x14ac:dyDescent="0.2">
      <c r="A49" s="121"/>
      <c r="B49" s="114" t="s">
        <v>221</v>
      </c>
      <c r="C49" s="114" t="s">
        <v>222</v>
      </c>
      <c r="D49" s="115">
        <v>11657</v>
      </c>
      <c r="E49" s="115">
        <v>38</v>
      </c>
      <c r="F49" s="115">
        <v>11695</v>
      </c>
      <c r="G49" s="116">
        <v>-9.08030785975278E-2</v>
      </c>
      <c r="H49" s="115">
        <v>0</v>
      </c>
      <c r="I49" s="115">
        <v>0</v>
      </c>
      <c r="J49" s="115">
        <v>0</v>
      </c>
      <c r="K49" s="116">
        <v>0</v>
      </c>
      <c r="L49" s="115">
        <v>0</v>
      </c>
      <c r="M49" s="150">
        <v>0</v>
      </c>
      <c r="N49" s="115">
        <v>11695</v>
      </c>
      <c r="O49" s="116">
        <v>-9.08030785975278E-2</v>
      </c>
      <c r="P49" s="115">
        <v>8499</v>
      </c>
      <c r="Q49" s="115">
        <v>20194</v>
      </c>
      <c r="R49" s="116">
        <v>-8.5416666666666696E-2</v>
      </c>
      <c r="S49" s="122">
        <v>0</v>
      </c>
      <c r="T49" s="114" t="s">
        <v>89</v>
      </c>
      <c r="U49" s="114" t="s">
        <v>89</v>
      </c>
      <c r="V49" s="118">
        <v>12817</v>
      </c>
      <c r="W49" s="118">
        <v>12863</v>
      </c>
      <c r="X49" s="118">
        <v>46</v>
      </c>
      <c r="Y49" s="118">
        <v>0</v>
      </c>
      <c r="Z49" s="118">
        <v>0</v>
      </c>
      <c r="AA49" s="118">
        <v>0</v>
      </c>
      <c r="AB49" s="118">
        <v>0</v>
      </c>
      <c r="AC49" s="118">
        <v>9217</v>
      </c>
      <c r="AD49" s="118">
        <v>12863</v>
      </c>
      <c r="AE49" s="118">
        <v>22080</v>
      </c>
      <c r="AF49" s="114" t="s">
        <v>223</v>
      </c>
      <c r="AG49" s="114" t="s">
        <v>151</v>
      </c>
      <c r="AH49" s="118">
        <v>110</v>
      </c>
      <c r="AI49" s="118">
        <v>40300</v>
      </c>
    </row>
    <row r="50" spans="1:35" x14ac:dyDescent="0.2">
      <c r="A50" s="121"/>
      <c r="B50" s="114" t="s">
        <v>224</v>
      </c>
      <c r="C50" s="114" t="s">
        <v>225</v>
      </c>
      <c r="D50" s="115">
        <v>51469</v>
      </c>
      <c r="E50" s="115">
        <v>12048</v>
      </c>
      <c r="F50" s="115">
        <v>63517</v>
      </c>
      <c r="G50" s="116">
        <v>-2.1656423763535299E-2</v>
      </c>
      <c r="H50" s="115">
        <v>0</v>
      </c>
      <c r="I50" s="115">
        <v>0</v>
      </c>
      <c r="J50" s="115">
        <v>0</v>
      </c>
      <c r="K50" s="116">
        <v>0</v>
      </c>
      <c r="L50" s="115">
        <v>0</v>
      </c>
      <c r="M50" s="150">
        <v>0</v>
      </c>
      <c r="N50" s="115">
        <v>63517</v>
      </c>
      <c r="O50" s="116">
        <v>-2.1656423763535299E-2</v>
      </c>
      <c r="P50" s="115">
        <v>21750</v>
      </c>
      <c r="Q50" s="115">
        <v>85267</v>
      </c>
      <c r="R50" s="116">
        <v>-3.0632884752540101E-3</v>
      </c>
      <c r="S50" s="122">
        <v>0</v>
      </c>
      <c r="T50" s="114" t="s">
        <v>89</v>
      </c>
      <c r="U50" s="114" t="s">
        <v>89</v>
      </c>
      <c r="V50" s="118">
        <v>52889</v>
      </c>
      <c r="W50" s="118">
        <v>64923</v>
      </c>
      <c r="X50" s="118">
        <v>12034</v>
      </c>
      <c r="Y50" s="118">
        <v>0</v>
      </c>
      <c r="Z50" s="118">
        <v>0</v>
      </c>
      <c r="AA50" s="118">
        <v>0</v>
      </c>
      <c r="AB50" s="118">
        <v>0</v>
      </c>
      <c r="AC50" s="118">
        <v>20606</v>
      </c>
      <c r="AD50" s="118">
        <v>64923</v>
      </c>
      <c r="AE50" s="118">
        <v>85529</v>
      </c>
      <c r="AF50" s="114" t="s">
        <v>226</v>
      </c>
      <c r="AG50" s="114" t="s">
        <v>151</v>
      </c>
      <c r="AH50" s="118">
        <v>110</v>
      </c>
      <c r="AI50" s="118">
        <v>40300</v>
      </c>
    </row>
    <row r="51" spans="1:35" x14ac:dyDescent="0.2">
      <c r="A51" s="121"/>
      <c r="B51" s="114" t="s">
        <v>227</v>
      </c>
      <c r="C51" s="114" t="s">
        <v>228</v>
      </c>
      <c r="D51" s="115">
        <v>9862</v>
      </c>
      <c r="E51" s="115">
        <v>240</v>
      </c>
      <c r="F51" s="115">
        <v>10102</v>
      </c>
      <c r="G51" s="116">
        <v>-0.14215353260869598</v>
      </c>
      <c r="H51" s="115">
        <v>0</v>
      </c>
      <c r="I51" s="115">
        <v>0</v>
      </c>
      <c r="J51" s="115">
        <v>0</v>
      </c>
      <c r="K51" s="116">
        <v>0</v>
      </c>
      <c r="L51" s="115">
        <v>0</v>
      </c>
      <c r="M51" s="150">
        <v>0</v>
      </c>
      <c r="N51" s="115">
        <v>10102</v>
      </c>
      <c r="O51" s="116">
        <v>-0.14215353260869598</v>
      </c>
      <c r="P51" s="115">
        <v>15599</v>
      </c>
      <c r="Q51" s="115">
        <v>25701</v>
      </c>
      <c r="R51" s="116">
        <v>-1.03199969194039E-2</v>
      </c>
      <c r="S51" s="122">
        <v>0</v>
      </c>
      <c r="T51" s="114" t="s">
        <v>89</v>
      </c>
      <c r="U51" s="114" t="s">
        <v>89</v>
      </c>
      <c r="V51" s="118">
        <v>11644</v>
      </c>
      <c r="W51" s="118">
        <v>11776</v>
      </c>
      <c r="X51" s="118">
        <v>132</v>
      </c>
      <c r="Y51" s="118">
        <v>0</v>
      </c>
      <c r="Z51" s="118">
        <v>0</v>
      </c>
      <c r="AA51" s="118">
        <v>0</v>
      </c>
      <c r="AB51" s="118">
        <v>0</v>
      </c>
      <c r="AC51" s="118">
        <v>14193</v>
      </c>
      <c r="AD51" s="118">
        <v>11776</v>
      </c>
      <c r="AE51" s="118">
        <v>25969</v>
      </c>
      <c r="AF51" s="114" t="s">
        <v>229</v>
      </c>
      <c r="AG51" s="114" t="s">
        <v>151</v>
      </c>
      <c r="AH51" s="118">
        <v>110</v>
      </c>
      <c r="AI51" s="118">
        <v>40300</v>
      </c>
    </row>
    <row r="52" spans="1:35" x14ac:dyDescent="0.2">
      <c r="A52" s="121"/>
      <c r="B52" s="114" t="s">
        <v>230</v>
      </c>
      <c r="C52" s="114" t="s">
        <v>231</v>
      </c>
      <c r="D52" s="115">
        <v>7666</v>
      </c>
      <c r="E52" s="115">
        <v>0</v>
      </c>
      <c r="F52" s="115">
        <v>7666</v>
      </c>
      <c r="G52" s="116">
        <v>-3.6692636340789106E-2</v>
      </c>
      <c r="H52" s="115">
        <v>0</v>
      </c>
      <c r="I52" s="115">
        <v>0</v>
      </c>
      <c r="J52" s="115">
        <v>0</v>
      </c>
      <c r="K52" s="116">
        <v>0</v>
      </c>
      <c r="L52" s="115">
        <v>0</v>
      </c>
      <c r="M52" s="150">
        <v>0</v>
      </c>
      <c r="N52" s="115">
        <v>7666</v>
      </c>
      <c r="O52" s="116">
        <v>-3.6692636340789106E-2</v>
      </c>
      <c r="P52" s="115">
        <v>0</v>
      </c>
      <c r="Q52" s="115">
        <v>7666</v>
      </c>
      <c r="R52" s="116">
        <v>-3.6692636340789106E-2</v>
      </c>
      <c r="S52" s="122">
        <v>0</v>
      </c>
      <c r="T52" s="114" t="s">
        <v>89</v>
      </c>
      <c r="U52" s="114" t="s">
        <v>89</v>
      </c>
      <c r="V52" s="118">
        <v>7958</v>
      </c>
      <c r="W52" s="118">
        <v>7958</v>
      </c>
      <c r="X52" s="118">
        <v>0</v>
      </c>
      <c r="Y52" s="118">
        <v>0</v>
      </c>
      <c r="Z52" s="118">
        <v>0</v>
      </c>
      <c r="AA52" s="118">
        <v>0</v>
      </c>
      <c r="AB52" s="118">
        <v>0</v>
      </c>
      <c r="AC52" s="118">
        <v>0</v>
      </c>
      <c r="AD52" s="118">
        <v>7958</v>
      </c>
      <c r="AE52" s="118">
        <v>7958</v>
      </c>
      <c r="AF52" s="114" t="s">
        <v>232</v>
      </c>
      <c r="AG52" s="114" t="s">
        <v>151</v>
      </c>
      <c r="AH52" s="118">
        <v>110</v>
      </c>
      <c r="AI52" s="118">
        <v>40300</v>
      </c>
    </row>
    <row r="53" spans="1:35" x14ac:dyDescent="0.2">
      <c r="A53" s="123"/>
      <c r="B53" s="114" t="s">
        <v>233</v>
      </c>
      <c r="C53" s="114" t="s">
        <v>234</v>
      </c>
      <c r="D53" s="115">
        <v>93514</v>
      </c>
      <c r="E53" s="115">
        <v>640</v>
      </c>
      <c r="F53" s="115">
        <v>94154</v>
      </c>
      <c r="G53" s="116">
        <v>-6.7200332880905905E-2</v>
      </c>
      <c r="H53" s="115">
        <v>0</v>
      </c>
      <c r="I53" s="115">
        <v>0</v>
      </c>
      <c r="J53" s="115">
        <v>0</v>
      </c>
      <c r="K53" s="116">
        <v>0</v>
      </c>
      <c r="L53" s="115">
        <v>0</v>
      </c>
      <c r="M53" s="150">
        <v>0</v>
      </c>
      <c r="N53" s="115">
        <v>94154</v>
      </c>
      <c r="O53" s="116">
        <v>-6.7200332880905905E-2</v>
      </c>
      <c r="P53" s="115">
        <v>2125</v>
      </c>
      <c r="Q53" s="115">
        <v>96279</v>
      </c>
      <c r="R53" s="116">
        <v>-6.7894899895441993E-2</v>
      </c>
      <c r="S53" s="122">
        <v>0</v>
      </c>
      <c r="T53" s="114" t="s">
        <v>89</v>
      </c>
      <c r="U53" s="114" t="s">
        <v>89</v>
      </c>
      <c r="V53" s="118">
        <v>100497</v>
      </c>
      <c r="W53" s="118">
        <v>100937</v>
      </c>
      <c r="X53" s="118">
        <v>440</v>
      </c>
      <c r="Y53" s="118">
        <v>0</v>
      </c>
      <c r="Z53" s="118">
        <v>0</v>
      </c>
      <c r="AA53" s="118">
        <v>0</v>
      </c>
      <c r="AB53" s="118">
        <v>0</v>
      </c>
      <c r="AC53" s="118">
        <v>2355</v>
      </c>
      <c r="AD53" s="118">
        <v>100937</v>
      </c>
      <c r="AE53" s="118">
        <v>103292</v>
      </c>
      <c r="AF53" s="114" t="s">
        <v>235</v>
      </c>
      <c r="AG53" s="114" t="s">
        <v>151</v>
      </c>
      <c r="AH53" s="118">
        <v>110</v>
      </c>
      <c r="AI53" s="118">
        <v>40300</v>
      </c>
    </row>
    <row r="54" spans="1:35" x14ac:dyDescent="0.2">
      <c r="A54" s="124" t="s">
        <v>103</v>
      </c>
      <c r="B54" s="124">
        <v>0</v>
      </c>
      <c r="C54" s="124">
        <v>0</v>
      </c>
      <c r="D54" s="125">
        <v>1194677</v>
      </c>
      <c r="E54" s="125">
        <v>41148</v>
      </c>
      <c r="F54" s="125">
        <v>1235825</v>
      </c>
      <c r="G54" s="126">
        <v>-5.0174927830741192E-2</v>
      </c>
      <c r="H54" s="125">
        <v>2308</v>
      </c>
      <c r="I54" s="125">
        <v>0</v>
      </c>
      <c r="J54" s="125">
        <v>2308</v>
      </c>
      <c r="K54" s="126">
        <v>-0.23373173970783501</v>
      </c>
      <c r="L54" s="125">
        <v>70009</v>
      </c>
      <c r="M54" s="151">
        <v>-0.12624182517098501</v>
      </c>
      <c r="N54" s="125">
        <v>1308142</v>
      </c>
      <c r="O54" s="126">
        <v>-5.4977301689586498E-2</v>
      </c>
      <c r="P54" s="125">
        <v>279549</v>
      </c>
      <c r="Q54" s="125">
        <v>1587691</v>
      </c>
      <c r="R54" s="126">
        <v>-4.2665742108595396E-2</v>
      </c>
      <c r="S54" s="127">
        <v>0</v>
      </c>
      <c r="T54" s="128">
        <v>0</v>
      </c>
      <c r="U54" s="128">
        <v>0</v>
      </c>
      <c r="V54" s="129">
        <v>1259766</v>
      </c>
      <c r="W54" s="129">
        <v>1301108</v>
      </c>
      <c r="X54" s="129">
        <v>41342</v>
      </c>
      <c r="Y54" s="129">
        <v>3012</v>
      </c>
      <c r="Z54" s="129">
        <v>3012</v>
      </c>
      <c r="AA54" s="129">
        <v>0</v>
      </c>
      <c r="AB54" s="129">
        <v>80124</v>
      </c>
      <c r="AC54" s="129">
        <v>274206</v>
      </c>
      <c r="AD54" s="129">
        <v>1384244</v>
      </c>
      <c r="AE54" s="129">
        <v>1658450</v>
      </c>
      <c r="AF54" s="128">
        <v>0</v>
      </c>
      <c r="AG54" s="128">
        <v>0</v>
      </c>
      <c r="AH54" s="129">
        <v>3190</v>
      </c>
      <c r="AI54" s="129">
        <v>1168700</v>
      </c>
    </row>
    <row r="55" spans="1:35" s="136" customFormat="1" ht="22.5" x14ac:dyDescent="0.2">
      <c r="A55" s="130" t="s">
        <v>236</v>
      </c>
      <c r="B55" s="131"/>
      <c r="C55" s="131"/>
      <c r="D55" s="132">
        <f>D54+D24+D14</f>
        <v>7063872</v>
      </c>
      <c r="E55" s="132">
        <f>E54+E24+E14</f>
        <v>801702</v>
      </c>
      <c r="F55" s="132">
        <f>F54+F24+F14</f>
        <v>7865574</v>
      </c>
      <c r="G55" s="133">
        <f>((F54+F24+F14)-(W54+W24+W14))/(W54+W24+W14)</f>
        <v>-6.7568437856812191E-3</v>
      </c>
      <c r="H55" s="132">
        <f>H54+H24+H14</f>
        <v>971684</v>
      </c>
      <c r="I55" s="132">
        <f>I54+I24+I14</f>
        <v>2586</v>
      </c>
      <c r="J55" s="132">
        <f>J54+J24+J14</f>
        <v>974270</v>
      </c>
      <c r="K55" s="133">
        <f>((J54+J24+J14)-(Z54+Z24+Z14))/(Z54+Z24+Z14)</f>
        <v>-6.6435288548699595E-2</v>
      </c>
      <c r="L55" s="132">
        <f>L54+L24+L14</f>
        <v>135627</v>
      </c>
      <c r="M55" s="133">
        <f>((L54+L24+L14)-(AB54+AB24+AB14))/(AB54+AB24+AB14)</f>
        <v>-7.4212110662871422E-2</v>
      </c>
      <c r="N55" s="132">
        <f>N54+N24+N14</f>
        <v>8975471</v>
      </c>
      <c r="O55" s="133">
        <f>((N54+N24+N14)-(AD54+AD24+AD14))/(AD54+AD24+AD14)</f>
        <v>-1.467881367626493E-2</v>
      </c>
      <c r="P55" s="132">
        <f>P54+P24+P14</f>
        <v>496938</v>
      </c>
      <c r="Q55" s="132">
        <f>Q54+Q24+Q14</f>
        <v>9472409</v>
      </c>
      <c r="R55" s="133">
        <f>((Q54+Q24+Q14)-(AE54+AE24+AE14))/(AE54+AE24+AE14)</f>
        <v>-1.3129437509109563E-2</v>
      </c>
    </row>
    <row r="56" spans="1:35" s="136" customFormat="1" x14ac:dyDescent="0.2">
      <c r="A56" s="130" t="s">
        <v>237</v>
      </c>
      <c r="B56" s="131"/>
      <c r="C56" s="131"/>
      <c r="D56" s="132">
        <f>D54+D24+D14+D9</f>
        <v>14142847</v>
      </c>
      <c r="E56" s="132">
        <f t="shared" ref="E56:Q56" si="0">E54+E24+E14+E9</f>
        <v>1503552</v>
      </c>
      <c r="F56" s="132">
        <f t="shared" si="0"/>
        <v>15646399</v>
      </c>
      <c r="G56" s="133">
        <f>((F54+F24+F14+F9)-(W54+W24+W14+W9))/(W54+W24+W14+W9)</f>
        <v>-2.1128348847796848E-2</v>
      </c>
      <c r="H56" s="132">
        <f t="shared" si="0"/>
        <v>5232024</v>
      </c>
      <c r="I56" s="132">
        <f t="shared" si="0"/>
        <v>150202</v>
      </c>
      <c r="J56" s="132">
        <f t="shared" si="0"/>
        <v>5382226</v>
      </c>
      <c r="K56" s="133">
        <f>((J54+J24+J14+J9)-(Z54+Z24+Z14+Z9))/(Z54+Z24+Z14+Z9)</f>
        <v>-1.621063979631919E-2</v>
      </c>
      <c r="L56" s="132">
        <f t="shared" si="0"/>
        <v>519942</v>
      </c>
      <c r="M56" s="133">
        <f>((L54+L24+L14+L9)-(AB54+AB24+AB14+AB9))/(AB54+AB24+AB14+AB9)</f>
        <v>-0.10842885926179963</v>
      </c>
      <c r="N56" s="132">
        <f t="shared" si="0"/>
        <v>21548567</v>
      </c>
      <c r="O56" s="133">
        <f>((N54+N24+N14+N9)-(AD54+AD24+AD14+AD9))/(AD54+AD24+AD14+AD9)</f>
        <v>-2.2217689689337222E-2</v>
      </c>
      <c r="P56" s="132">
        <f t="shared" si="0"/>
        <v>582306</v>
      </c>
      <c r="Q56" s="132">
        <f t="shared" si="0"/>
        <v>22130873</v>
      </c>
      <c r="R56" s="133">
        <f>((Q54+Q24+Q14+Q9)-(AE54+AE24+AE14+AE9))/(AE54+AE24+AE14+AE9)</f>
        <v>-2.3847311923572156E-2</v>
      </c>
    </row>
    <row r="57" spans="1:35" s="136" customFormat="1" x14ac:dyDescent="0.2">
      <c r="A57" s="130" t="s">
        <v>238</v>
      </c>
      <c r="B57" s="131"/>
      <c r="C57" s="131"/>
      <c r="D57" s="132">
        <f>D54+D24+D14+D9+D5</f>
        <v>20690884</v>
      </c>
      <c r="E57" s="132">
        <f t="shared" ref="E57:Q57" si="1">E54+E24+E14+E9+E5</f>
        <v>4142744</v>
      </c>
      <c r="F57" s="132">
        <f t="shared" si="1"/>
        <v>24833628</v>
      </c>
      <c r="G57" s="133">
        <f>((F54+F24+F14+F9+F5)-(W54+W24+W14+W9+W5))/(W54+W24+W14+W9+W5)</f>
        <v>-1.4054519147257534E-2</v>
      </c>
      <c r="H57" s="132">
        <f t="shared" si="1"/>
        <v>14793903</v>
      </c>
      <c r="I57" s="132">
        <f t="shared" si="1"/>
        <v>2438560</v>
      </c>
      <c r="J57" s="132">
        <f t="shared" si="1"/>
        <v>17232463</v>
      </c>
      <c r="K57" s="133">
        <f>((J54+J24+J14+J9+J5)-(Z54+Z24+Z14+Z9+Z5))/(Z54+Z24+Z14+Z9+Z5)</f>
        <v>1.4766600825205908E-2</v>
      </c>
      <c r="L57" s="132">
        <f t="shared" si="1"/>
        <v>519942</v>
      </c>
      <c r="M57" s="133">
        <f>((L54+L24+L14+L9+L5)-(AB54+AB24+AB14+AB9+AB5))/(AB54+AB24+AB14+AB9+AB5)</f>
        <v>-0.10842885926179963</v>
      </c>
      <c r="N57" s="132">
        <f t="shared" si="1"/>
        <v>42586033</v>
      </c>
      <c r="O57" s="133">
        <f>((N54+N24+N14+N9+N5)-(AD54+AD24+AD14+AD9+AD5))/(AD54+AD24+AD14+AD9+AD5)</f>
        <v>-3.893830405816698E-3</v>
      </c>
      <c r="P57" s="132">
        <f t="shared" si="1"/>
        <v>597643</v>
      </c>
      <c r="Q57" s="132">
        <f t="shared" si="1"/>
        <v>43183676</v>
      </c>
      <c r="R57" s="133">
        <f>((Q54+Q24+Q14+Q9+Q5)-(AE54+AE24+AE14+AE9+AE5))/(AE54+AE24+AE14+AE9+AE5)</f>
        <v>-5.449525263485076E-3</v>
      </c>
    </row>
    <row r="58" spans="1:35" x14ac:dyDescent="0.2">
      <c r="A58" s="119" t="s">
        <v>239</v>
      </c>
      <c r="B58" s="114" t="s">
        <v>240</v>
      </c>
      <c r="C58" s="114" t="s">
        <v>241</v>
      </c>
      <c r="D58" s="115">
        <v>393</v>
      </c>
      <c r="E58" s="115">
        <v>0</v>
      </c>
      <c r="F58" s="115">
        <v>393</v>
      </c>
      <c r="G58" s="116">
        <v>3.9125000000000001</v>
      </c>
      <c r="H58" s="115">
        <v>1422384</v>
      </c>
      <c r="I58" s="115">
        <v>0</v>
      </c>
      <c r="J58" s="115">
        <v>1422384</v>
      </c>
      <c r="K58" s="116">
        <v>-0.10697295963565299</v>
      </c>
      <c r="L58" s="115">
        <v>0</v>
      </c>
      <c r="M58" s="150">
        <v>0</v>
      </c>
      <c r="N58" s="115">
        <v>1422777</v>
      </c>
      <c r="O58" s="116">
        <v>-0.10677108347506101</v>
      </c>
      <c r="P58" s="115">
        <v>0</v>
      </c>
      <c r="Q58" s="115">
        <v>1422777</v>
      </c>
      <c r="R58" s="116">
        <v>-0.10677108347506101</v>
      </c>
      <c r="S58" s="120">
        <v>6</v>
      </c>
      <c r="T58" s="114" t="s">
        <v>90</v>
      </c>
      <c r="U58" s="114" t="s">
        <v>90</v>
      </c>
      <c r="V58" s="118">
        <v>80</v>
      </c>
      <c r="W58" s="118">
        <v>80</v>
      </c>
      <c r="X58" s="118">
        <v>0</v>
      </c>
      <c r="Y58" s="118">
        <v>1592767</v>
      </c>
      <c r="Z58" s="118">
        <v>1592767</v>
      </c>
      <c r="AA58" s="118">
        <v>0</v>
      </c>
      <c r="AB58" s="118">
        <v>0</v>
      </c>
      <c r="AC58" s="118">
        <v>0</v>
      </c>
      <c r="AD58" s="118">
        <v>1592847</v>
      </c>
      <c r="AE58" s="118">
        <v>1592847</v>
      </c>
      <c r="AF58" s="114" t="s">
        <v>242</v>
      </c>
      <c r="AG58" s="114" t="s">
        <v>243</v>
      </c>
      <c r="AH58" s="118">
        <v>110</v>
      </c>
      <c r="AI58" s="118">
        <v>40300</v>
      </c>
    </row>
    <row r="59" spans="1:35" x14ac:dyDescent="0.2">
      <c r="A59" s="121"/>
      <c r="B59" s="114" t="s">
        <v>244</v>
      </c>
      <c r="C59" s="114" t="s">
        <v>245</v>
      </c>
      <c r="D59" s="115">
        <v>4110</v>
      </c>
      <c r="E59" s="115">
        <v>0</v>
      </c>
      <c r="F59" s="115">
        <v>4110</v>
      </c>
      <c r="G59" s="116">
        <v>-0.21234189344576498</v>
      </c>
      <c r="H59" s="115">
        <v>0</v>
      </c>
      <c r="I59" s="115">
        <v>0</v>
      </c>
      <c r="J59" s="115">
        <v>0</v>
      </c>
      <c r="K59" s="116">
        <v>-1</v>
      </c>
      <c r="L59" s="115">
        <v>0</v>
      </c>
      <c r="M59" s="150">
        <v>0</v>
      </c>
      <c r="N59" s="115">
        <v>4110</v>
      </c>
      <c r="O59" s="116">
        <v>-0.21414913957935</v>
      </c>
      <c r="P59" s="115">
        <v>0</v>
      </c>
      <c r="Q59" s="115">
        <v>4110</v>
      </c>
      <c r="R59" s="116">
        <v>-0.21414913957935</v>
      </c>
      <c r="S59" s="122">
        <v>0</v>
      </c>
      <c r="T59" s="114" t="s">
        <v>90</v>
      </c>
      <c r="U59" s="114" t="s">
        <v>90</v>
      </c>
      <c r="V59" s="118">
        <v>5218</v>
      </c>
      <c r="W59" s="118">
        <v>5218</v>
      </c>
      <c r="X59" s="118">
        <v>0</v>
      </c>
      <c r="Y59" s="118">
        <v>12</v>
      </c>
      <c r="Z59" s="118">
        <v>12</v>
      </c>
      <c r="AA59" s="118">
        <v>0</v>
      </c>
      <c r="AB59" s="118">
        <v>0</v>
      </c>
      <c r="AC59" s="118">
        <v>0</v>
      </c>
      <c r="AD59" s="118">
        <v>5230</v>
      </c>
      <c r="AE59" s="118">
        <v>5230</v>
      </c>
      <c r="AF59" s="114" t="s">
        <v>246</v>
      </c>
      <c r="AG59" s="114" t="s">
        <v>243</v>
      </c>
      <c r="AH59" s="118">
        <v>110</v>
      </c>
      <c r="AI59" s="118">
        <v>40300</v>
      </c>
    </row>
    <row r="60" spans="1:35" x14ac:dyDescent="0.2">
      <c r="A60" s="121"/>
      <c r="B60" s="114" t="s">
        <v>247</v>
      </c>
      <c r="C60" s="114" t="s">
        <v>248</v>
      </c>
      <c r="D60" s="115">
        <v>411998</v>
      </c>
      <c r="E60" s="115">
        <v>3352</v>
      </c>
      <c r="F60" s="115">
        <v>415350</v>
      </c>
      <c r="G60" s="116">
        <v>-0.23068801884800499</v>
      </c>
      <c r="H60" s="115">
        <v>903236</v>
      </c>
      <c r="I60" s="115">
        <v>862</v>
      </c>
      <c r="J60" s="115">
        <v>904098</v>
      </c>
      <c r="K60" s="116">
        <v>-7.2049972492959011E-2</v>
      </c>
      <c r="L60" s="115">
        <v>886</v>
      </c>
      <c r="M60" s="150">
        <v>0</v>
      </c>
      <c r="N60" s="115">
        <v>1320334</v>
      </c>
      <c r="O60" s="116">
        <v>-0.12802850889648199</v>
      </c>
      <c r="P60" s="115">
        <v>5526</v>
      </c>
      <c r="Q60" s="115">
        <v>1325860</v>
      </c>
      <c r="R60" s="116">
        <v>-0.126420211209884</v>
      </c>
      <c r="S60" s="122">
        <v>0</v>
      </c>
      <c r="T60" s="114" t="s">
        <v>90</v>
      </c>
      <c r="U60" s="114" t="s">
        <v>90</v>
      </c>
      <c r="V60" s="118">
        <v>537758</v>
      </c>
      <c r="W60" s="118">
        <v>539898</v>
      </c>
      <c r="X60" s="118">
        <v>2140</v>
      </c>
      <c r="Y60" s="118">
        <v>973792</v>
      </c>
      <c r="Z60" s="118">
        <v>974296</v>
      </c>
      <c r="AA60" s="118">
        <v>504</v>
      </c>
      <c r="AB60" s="118">
        <v>0</v>
      </c>
      <c r="AC60" s="118">
        <v>3538</v>
      </c>
      <c r="AD60" s="118">
        <v>1514194</v>
      </c>
      <c r="AE60" s="118">
        <v>1517732</v>
      </c>
      <c r="AF60" s="114" t="s">
        <v>249</v>
      </c>
      <c r="AG60" s="114" t="s">
        <v>243</v>
      </c>
      <c r="AH60" s="118">
        <v>110</v>
      </c>
      <c r="AI60" s="118">
        <v>40300</v>
      </c>
    </row>
    <row r="61" spans="1:35" x14ac:dyDescent="0.2">
      <c r="A61" s="121"/>
      <c r="B61" s="114" t="s">
        <v>250</v>
      </c>
      <c r="C61" s="114" t="s">
        <v>251</v>
      </c>
      <c r="D61" s="115">
        <v>13411</v>
      </c>
      <c r="E61" s="115">
        <v>0</v>
      </c>
      <c r="F61" s="115">
        <v>13411</v>
      </c>
      <c r="G61" s="116">
        <v>-0.517902077791358</v>
      </c>
      <c r="H61" s="115">
        <v>0</v>
      </c>
      <c r="I61" s="115">
        <v>0</v>
      </c>
      <c r="J61" s="115">
        <v>0</v>
      </c>
      <c r="K61" s="116">
        <v>0</v>
      </c>
      <c r="L61" s="115">
        <v>0</v>
      </c>
      <c r="M61" s="150">
        <v>0</v>
      </c>
      <c r="N61" s="115">
        <v>13411</v>
      </c>
      <c r="O61" s="116">
        <v>-0.517902077791358</v>
      </c>
      <c r="P61" s="115">
        <v>0</v>
      </c>
      <c r="Q61" s="115">
        <v>13411</v>
      </c>
      <c r="R61" s="116">
        <v>-0.517902077791358</v>
      </c>
      <c r="S61" s="122">
        <v>0</v>
      </c>
      <c r="T61" s="114" t="s">
        <v>90</v>
      </c>
      <c r="U61" s="114" t="s">
        <v>90</v>
      </c>
      <c r="V61" s="118">
        <v>27818</v>
      </c>
      <c r="W61" s="118">
        <v>27818</v>
      </c>
      <c r="X61" s="118">
        <v>0</v>
      </c>
      <c r="Y61" s="118">
        <v>0</v>
      </c>
      <c r="Z61" s="118">
        <v>0</v>
      </c>
      <c r="AA61" s="118">
        <v>0</v>
      </c>
      <c r="AB61" s="118">
        <v>0</v>
      </c>
      <c r="AC61" s="118">
        <v>0</v>
      </c>
      <c r="AD61" s="118">
        <v>27818</v>
      </c>
      <c r="AE61" s="118">
        <v>27818</v>
      </c>
      <c r="AF61" s="114" t="s">
        <v>252</v>
      </c>
      <c r="AG61" s="114" t="s">
        <v>243</v>
      </c>
      <c r="AH61" s="118">
        <v>110</v>
      </c>
      <c r="AI61" s="118">
        <v>40300</v>
      </c>
    </row>
    <row r="62" spans="1:35" x14ac:dyDescent="0.2">
      <c r="A62" s="121"/>
      <c r="B62" s="114" t="s">
        <v>253</v>
      </c>
      <c r="C62" s="114" t="s">
        <v>254</v>
      </c>
      <c r="D62" s="115">
        <v>39741</v>
      </c>
      <c r="E62" s="115">
        <v>0</v>
      </c>
      <c r="F62" s="115">
        <v>39741</v>
      </c>
      <c r="G62" s="116">
        <v>0.30059562769996101</v>
      </c>
      <c r="H62" s="115">
        <v>0</v>
      </c>
      <c r="I62" s="115">
        <v>0</v>
      </c>
      <c r="J62" s="115">
        <v>0</v>
      </c>
      <c r="K62" s="116">
        <v>-1</v>
      </c>
      <c r="L62" s="115">
        <v>0</v>
      </c>
      <c r="M62" s="150">
        <v>0</v>
      </c>
      <c r="N62" s="115">
        <v>39741</v>
      </c>
      <c r="O62" s="116">
        <v>0.27526233032763198</v>
      </c>
      <c r="P62" s="115">
        <v>33</v>
      </c>
      <c r="Q62" s="115">
        <v>39774</v>
      </c>
      <c r="R62" s="116">
        <v>0.26391051511010799</v>
      </c>
      <c r="S62" s="122">
        <v>0</v>
      </c>
      <c r="T62" s="114" t="s">
        <v>90</v>
      </c>
      <c r="U62" s="114" t="s">
        <v>90</v>
      </c>
      <c r="V62" s="118">
        <v>30556</v>
      </c>
      <c r="W62" s="118">
        <v>30556</v>
      </c>
      <c r="X62" s="118">
        <v>0</v>
      </c>
      <c r="Y62" s="118">
        <v>607</v>
      </c>
      <c r="Z62" s="118">
        <v>607</v>
      </c>
      <c r="AA62" s="118">
        <v>0</v>
      </c>
      <c r="AB62" s="118">
        <v>0</v>
      </c>
      <c r="AC62" s="118">
        <v>306</v>
      </c>
      <c r="AD62" s="118">
        <v>31163</v>
      </c>
      <c r="AE62" s="118">
        <v>31469</v>
      </c>
      <c r="AF62" s="114" t="s">
        <v>255</v>
      </c>
      <c r="AG62" s="114" t="s">
        <v>243</v>
      </c>
      <c r="AH62" s="118">
        <v>110</v>
      </c>
      <c r="AI62" s="118">
        <v>40300</v>
      </c>
    </row>
    <row r="63" spans="1:35" x14ac:dyDescent="0.2">
      <c r="A63" s="123"/>
      <c r="B63" s="114" t="s">
        <v>256</v>
      </c>
      <c r="C63" s="114" t="s">
        <v>257</v>
      </c>
      <c r="D63" s="115">
        <v>3762</v>
      </c>
      <c r="E63" s="115">
        <v>0</v>
      </c>
      <c r="F63" s="115">
        <v>3762</v>
      </c>
      <c r="G63" s="116">
        <v>-0.19166308551783401</v>
      </c>
      <c r="H63" s="115">
        <v>0</v>
      </c>
      <c r="I63" s="115">
        <v>0</v>
      </c>
      <c r="J63" s="115">
        <v>0</v>
      </c>
      <c r="K63" s="116">
        <v>0</v>
      </c>
      <c r="L63" s="115">
        <v>0</v>
      </c>
      <c r="M63" s="150">
        <v>0</v>
      </c>
      <c r="N63" s="115">
        <v>3762</v>
      </c>
      <c r="O63" s="116">
        <v>-0.19166308551783401</v>
      </c>
      <c r="P63" s="115">
        <v>0</v>
      </c>
      <c r="Q63" s="115">
        <v>3762</v>
      </c>
      <c r="R63" s="116">
        <v>-0.19166308551783401</v>
      </c>
      <c r="S63" s="122">
        <v>0</v>
      </c>
      <c r="T63" s="114" t="s">
        <v>90</v>
      </c>
      <c r="U63" s="114" t="s">
        <v>90</v>
      </c>
      <c r="V63" s="118">
        <v>4654</v>
      </c>
      <c r="W63" s="118">
        <v>4654</v>
      </c>
      <c r="X63" s="118">
        <v>0</v>
      </c>
      <c r="Y63" s="118">
        <v>0</v>
      </c>
      <c r="Z63" s="118">
        <v>0</v>
      </c>
      <c r="AA63" s="118">
        <v>0</v>
      </c>
      <c r="AB63" s="118">
        <v>0</v>
      </c>
      <c r="AC63" s="118">
        <v>0</v>
      </c>
      <c r="AD63" s="118">
        <v>4654</v>
      </c>
      <c r="AE63" s="118">
        <v>4654</v>
      </c>
      <c r="AF63" s="114" t="s">
        <v>258</v>
      </c>
      <c r="AG63" s="114" t="s">
        <v>243</v>
      </c>
      <c r="AH63" s="118">
        <v>110</v>
      </c>
      <c r="AI63" s="118">
        <v>40300</v>
      </c>
    </row>
    <row r="64" spans="1:35" x14ac:dyDescent="0.2">
      <c r="A64" s="124" t="s">
        <v>103</v>
      </c>
      <c r="B64" s="124">
        <v>0</v>
      </c>
      <c r="C64" s="124">
        <v>0</v>
      </c>
      <c r="D64" s="125">
        <v>473415</v>
      </c>
      <c r="E64" s="125">
        <v>3352</v>
      </c>
      <c r="F64" s="125">
        <v>476767</v>
      </c>
      <c r="G64" s="126">
        <v>-0.21613254327353101</v>
      </c>
      <c r="H64" s="125">
        <v>2325620</v>
      </c>
      <c r="I64" s="125">
        <v>862</v>
      </c>
      <c r="J64" s="125">
        <v>2326482</v>
      </c>
      <c r="K64" s="126">
        <v>-9.3936866013782094E-2</v>
      </c>
      <c r="L64" s="125">
        <v>886</v>
      </c>
      <c r="M64" s="151">
        <v>0</v>
      </c>
      <c r="N64" s="125">
        <v>2804135</v>
      </c>
      <c r="O64" s="126">
        <v>-0.11705982481849302</v>
      </c>
      <c r="P64" s="125">
        <v>5559</v>
      </c>
      <c r="Q64" s="125">
        <v>2809694</v>
      </c>
      <c r="R64" s="126">
        <v>-0.11637896061011099</v>
      </c>
      <c r="S64" s="127">
        <v>0</v>
      </c>
      <c r="T64" s="128">
        <v>0</v>
      </c>
      <c r="U64" s="128">
        <v>0</v>
      </c>
      <c r="V64" s="129">
        <v>606084</v>
      </c>
      <c r="W64" s="129">
        <v>608224</v>
      </c>
      <c r="X64" s="129">
        <v>2140</v>
      </c>
      <c r="Y64" s="129">
        <v>2567178</v>
      </c>
      <c r="Z64" s="129">
        <v>2567682</v>
      </c>
      <c r="AA64" s="129">
        <v>504</v>
      </c>
      <c r="AB64" s="129">
        <v>0</v>
      </c>
      <c r="AC64" s="129">
        <v>3844</v>
      </c>
      <c r="AD64" s="129">
        <v>3175906</v>
      </c>
      <c r="AE64" s="129">
        <v>3179750</v>
      </c>
      <c r="AF64" s="128">
        <v>0</v>
      </c>
      <c r="AG64" s="128">
        <v>0</v>
      </c>
      <c r="AH64" s="129">
        <v>660</v>
      </c>
      <c r="AI64" s="129">
        <v>241800</v>
      </c>
    </row>
    <row r="65" spans="1:35" x14ac:dyDescent="0.2">
      <c r="A65" s="124" t="s">
        <v>259</v>
      </c>
      <c r="B65" s="124">
        <v>0</v>
      </c>
      <c r="C65" s="124">
        <v>0</v>
      </c>
      <c r="D65" s="125">
        <v>21164299</v>
      </c>
      <c r="E65" s="125">
        <v>4146096</v>
      </c>
      <c r="F65" s="125">
        <v>25310395</v>
      </c>
      <c r="G65" s="126">
        <v>-1.88191884493678E-2</v>
      </c>
      <c r="H65" s="125">
        <v>17119523</v>
      </c>
      <c r="I65" s="125">
        <v>2439422</v>
      </c>
      <c r="J65" s="125">
        <v>19558945</v>
      </c>
      <c r="K65" s="126">
        <v>4.891202960216189E-4</v>
      </c>
      <c r="L65" s="125">
        <v>520828</v>
      </c>
      <c r="M65" s="151">
        <v>-0.106909589745788</v>
      </c>
      <c r="N65" s="125">
        <v>45390168</v>
      </c>
      <c r="O65" s="126">
        <v>-1.1719151610081902E-2</v>
      </c>
      <c r="P65" s="125">
        <v>603202</v>
      </c>
      <c r="Q65" s="125">
        <v>45993370</v>
      </c>
      <c r="R65" s="126">
        <v>-1.3018785432100201E-2</v>
      </c>
      <c r="S65" s="139">
        <v>0</v>
      </c>
      <c r="T65" s="128">
        <v>0</v>
      </c>
      <c r="U65" s="128">
        <v>0</v>
      </c>
      <c r="V65" s="129">
        <v>21781486</v>
      </c>
      <c r="W65" s="129">
        <v>25795852</v>
      </c>
      <c r="X65" s="129">
        <v>4014366</v>
      </c>
      <c r="Y65" s="129">
        <v>17255181</v>
      </c>
      <c r="Z65" s="129">
        <v>19549383</v>
      </c>
      <c r="AA65" s="129">
        <v>2294202</v>
      </c>
      <c r="AB65" s="129">
        <v>583175</v>
      </c>
      <c r="AC65" s="129">
        <v>671636</v>
      </c>
      <c r="AD65" s="129">
        <v>45928410</v>
      </c>
      <c r="AE65" s="129">
        <v>46600046</v>
      </c>
      <c r="AF65" s="128">
        <v>0</v>
      </c>
      <c r="AG65" s="128">
        <v>0</v>
      </c>
      <c r="AH65" s="129">
        <v>5720</v>
      </c>
      <c r="AI65" s="129">
        <v>2095600</v>
      </c>
    </row>
  </sheetData>
  <pageMargins left="0.25" right="0.25" top="0.75" bottom="0.75" header="0.3" footer="0.3"/>
  <pageSetup paperSize="9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zoomScaleNormal="16627" zoomScaleSheetLayoutView="61200" workbookViewId="0">
      <selection activeCell="A2" sqref="A2"/>
    </sheetView>
  </sheetViews>
  <sheetFormatPr defaultRowHeight="11.25" x14ac:dyDescent="0.2"/>
  <cols>
    <col min="1" max="1" width="28.7109375" style="111" bestFit="1" customWidth="1"/>
    <col min="2" max="2" width="4.7109375" style="111" bestFit="1" customWidth="1"/>
    <col min="3" max="3" width="23.7109375" style="111" bestFit="1" customWidth="1"/>
    <col min="4" max="15" width="12.7109375" style="111" customWidth="1"/>
    <col min="16" max="16" width="9.42578125" style="111" hidden="1" customWidth="1"/>
    <col min="17" max="17" width="15.28515625" style="111" hidden="1" customWidth="1"/>
    <col min="18" max="18" width="6.7109375" style="111" hidden="1" customWidth="1"/>
    <col min="19" max="19" width="23.42578125" style="111" hidden="1" customWidth="1"/>
    <col min="20" max="20" width="22.7109375" style="111" hidden="1" customWidth="1"/>
    <col min="21" max="21" width="19.28515625" style="111" hidden="1" customWidth="1"/>
    <col min="22" max="22" width="18.85546875" style="111" hidden="1" customWidth="1"/>
    <col min="23" max="23" width="23.85546875" style="111" hidden="1" customWidth="1"/>
    <col min="24" max="24" width="15.5703125" style="111" hidden="1" customWidth="1"/>
    <col min="25" max="25" width="32.42578125" style="111" hidden="1" customWidth="1"/>
    <col min="26" max="26" width="23.28515625" style="111" hidden="1" customWidth="1"/>
    <col min="27" max="16384" width="9.140625" style="111"/>
  </cols>
  <sheetData>
    <row r="1" spans="1:26" ht="15.75" x14ac:dyDescent="0.25">
      <c r="A1" s="110" t="s">
        <v>59</v>
      </c>
    </row>
    <row r="4" spans="1:26" ht="33.75" x14ac:dyDescent="0.2">
      <c r="A4" s="112" t="s">
        <v>60</v>
      </c>
      <c r="B4" s="112" t="s">
        <v>61</v>
      </c>
      <c r="C4" s="112" t="s">
        <v>62</v>
      </c>
      <c r="D4" s="112" t="s">
        <v>63</v>
      </c>
      <c r="E4" s="112" t="s">
        <v>64</v>
      </c>
      <c r="F4" s="112" t="s">
        <v>65</v>
      </c>
      <c r="G4" s="112" t="s">
        <v>66</v>
      </c>
      <c r="H4" s="112" t="s">
        <v>67</v>
      </c>
      <c r="I4" s="112" t="s">
        <v>68</v>
      </c>
      <c r="J4" s="112" t="s">
        <v>69</v>
      </c>
      <c r="K4" s="112" t="s">
        <v>70</v>
      </c>
      <c r="L4" s="112" t="s">
        <v>31</v>
      </c>
      <c r="M4" s="112" t="s">
        <v>71</v>
      </c>
      <c r="N4" s="112" t="s">
        <v>72</v>
      </c>
      <c r="O4" s="112" t="s">
        <v>73</v>
      </c>
      <c r="P4" s="113" t="s">
        <v>74</v>
      </c>
      <c r="Q4" s="113" t="s">
        <v>75</v>
      </c>
      <c r="R4" s="113" t="s">
        <v>76</v>
      </c>
      <c r="S4" s="113" t="s">
        <v>77</v>
      </c>
      <c r="T4" s="113" t="s">
        <v>78</v>
      </c>
      <c r="U4" s="113" t="s">
        <v>79</v>
      </c>
      <c r="V4" s="113" t="s">
        <v>80</v>
      </c>
      <c r="W4" s="113" t="s">
        <v>81</v>
      </c>
      <c r="X4" s="113" t="s">
        <v>82</v>
      </c>
      <c r="Y4" s="113" t="s">
        <v>83</v>
      </c>
      <c r="Z4" s="113" t="s">
        <v>84</v>
      </c>
    </row>
    <row r="5" spans="1:26" x14ac:dyDescent="0.2">
      <c r="A5" s="114" t="s">
        <v>85</v>
      </c>
      <c r="B5" s="114" t="s">
        <v>86</v>
      </c>
      <c r="C5" s="114" t="s">
        <v>87</v>
      </c>
      <c r="D5" s="115">
        <v>11022</v>
      </c>
      <c r="E5" s="116">
        <v>-1.4396852365197202E-2</v>
      </c>
      <c r="F5" s="115">
        <v>10565</v>
      </c>
      <c r="G5" s="116">
        <v>-3.9196071298654094E-2</v>
      </c>
      <c r="H5" s="115">
        <v>0</v>
      </c>
      <c r="I5" s="116" t="s">
        <v>88</v>
      </c>
      <c r="J5" s="115">
        <v>21587</v>
      </c>
      <c r="K5" s="116">
        <v>-2.66919157761847E-2</v>
      </c>
      <c r="L5" s="115">
        <v>725</v>
      </c>
      <c r="M5" s="116">
        <v>3.71959942775393E-2</v>
      </c>
      <c r="N5" s="115">
        <v>22312</v>
      </c>
      <c r="O5" s="116">
        <v>-2.4739924818603001E-2</v>
      </c>
      <c r="P5" s="117">
        <v>1</v>
      </c>
      <c r="Q5" s="114" t="s">
        <v>89</v>
      </c>
      <c r="R5" s="114" t="s">
        <v>90</v>
      </c>
      <c r="S5" s="118">
        <v>11183</v>
      </c>
      <c r="T5" s="118">
        <v>10996</v>
      </c>
      <c r="U5" s="118">
        <v>0</v>
      </c>
      <c r="V5" s="118">
        <v>22179</v>
      </c>
      <c r="W5" s="118">
        <v>699</v>
      </c>
      <c r="X5" s="118">
        <v>22878</v>
      </c>
      <c r="Y5" s="114" t="s">
        <v>91</v>
      </c>
      <c r="Z5" s="114" t="s">
        <v>91</v>
      </c>
    </row>
    <row r="6" spans="1:26" x14ac:dyDescent="0.2">
      <c r="A6" s="119" t="s">
        <v>92</v>
      </c>
      <c r="B6" s="114" t="s">
        <v>93</v>
      </c>
      <c r="C6" s="114" t="s">
        <v>94</v>
      </c>
      <c r="D6" s="115">
        <v>4995</v>
      </c>
      <c r="E6" s="116">
        <v>-6.9139023481177786E-2</v>
      </c>
      <c r="F6" s="115">
        <v>1824</v>
      </c>
      <c r="G6" s="116">
        <v>7.7348066298342502E-3</v>
      </c>
      <c r="H6" s="115">
        <v>1165</v>
      </c>
      <c r="I6" s="116">
        <v>-0.22745358090185702</v>
      </c>
      <c r="J6" s="115">
        <v>7984</v>
      </c>
      <c r="K6" s="116">
        <v>-8.0608014739751307E-2</v>
      </c>
      <c r="L6" s="115">
        <v>949</v>
      </c>
      <c r="M6" s="116">
        <v>0.38742690058479506</v>
      </c>
      <c r="N6" s="115">
        <v>8933</v>
      </c>
      <c r="O6" s="116">
        <v>-4.6434671221178503E-2</v>
      </c>
      <c r="P6" s="120">
        <v>2</v>
      </c>
      <c r="Q6" s="114" t="s">
        <v>89</v>
      </c>
      <c r="R6" s="114" t="s">
        <v>89</v>
      </c>
      <c r="S6" s="118">
        <v>5366</v>
      </c>
      <c r="T6" s="118">
        <v>1810</v>
      </c>
      <c r="U6" s="118">
        <v>1508</v>
      </c>
      <c r="V6" s="118">
        <v>8684</v>
      </c>
      <c r="W6" s="118">
        <v>684</v>
      </c>
      <c r="X6" s="118">
        <v>9368</v>
      </c>
      <c r="Y6" s="114" t="s">
        <v>95</v>
      </c>
      <c r="Z6" s="114" t="s">
        <v>96</v>
      </c>
    </row>
    <row r="7" spans="1:26" x14ac:dyDescent="0.2">
      <c r="A7" s="121"/>
      <c r="B7" s="114" t="s">
        <v>97</v>
      </c>
      <c r="C7" s="114" t="s">
        <v>98</v>
      </c>
      <c r="D7" s="115">
        <v>3074</v>
      </c>
      <c r="E7" s="116">
        <v>-5.1819864281307804E-2</v>
      </c>
      <c r="F7" s="115">
        <v>2118</v>
      </c>
      <c r="G7" s="116">
        <v>-0.10101867572156201</v>
      </c>
      <c r="H7" s="115">
        <v>1441</v>
      </c>
      <c r="I7" s="116">
        <v>-0.13297232250300803</v>
      </c>
      <c r="J7" s="115">
        <v>6633</v>
      </c>
      <c r="K7" s="116">
        <v>-8.6363636363636392E-2</v>
      </c>
      <c r="L7" s="115">
        <v>990</v>
      </c>
      <c r="M7" s="116">
        <v>0.30606860158311305</v>
      </c>
      <c r="N7" s="115">
        <v>7623</v>
      </c>
      <c r="O7" s="116">
        <v>-4.9264155649787998E-2</v>
      </c>
      <c r="P7" s="122"/>
      <c r="Q7" s="114" t="s">
        <v>89</v>
      </c>
      <c r="R7" s="114" t="s">
        <v>89</v>
      </c>
      <c r="S7" s="118">
        <v>3242</v>
      </c>
      <c r="T7" s="118">
        <v>2356</v>
      </c>
      <c r="U7" s="118">
        <v>1662</v>
      </c>
      <c r="V7" s="118">
        <v>7260</v>
      </c>
      <c r="W7" s="118">
        <v>758</v>
      </c>
      <c r="X7" s="118">
        <v>8018</v>
      </c>
      <c r="Y7" s="114" t="s">
        <v>99</v>
      </c>
      <c r="Z7" s="114" t="s">
        <v>96</v>
      </c>
    </row>
    <row r="8" spans="1:26" x14ac:dyDescent="0.2">
      <c r="A8" s="123"/>
      <c r="B8" s="114" t="s">
        <v>100</v>
      </c>
      <c r="C8" s="114" t="s">
        <v>101</v>
      </c>
      <c r="D8" s="115">
        <v>4165</v>
      </c>
      <c r="E8" s="116">
        <v>-3.3194057567316602E-2</v>
      </c>
      <c r="F8" s="115">
        <v>729</v>
      </c>
      <c r="G8" s="116">
        <v>-2.14765100671141E-2</v>
      </c>
      <c r="H8" s="115">
        <v>0</v>
      </c>
      <c r="I8" s="116" t="s">
        <v>88</v>
      </c>
      <c r="J8" s="115">
        <v>4894</v>
      </c>
      <c r="K8" s="116">
        <v>-3.1466455570947995E-2</v>
      </c>
      <c r="L8" s="115">
        <v>699</v>
      </c>
      <c r="M8" s="116">
        <v>0.31638418079096003</v>
      </c>
      <c r="N8" s="115">
        <v>5593</v>
      </c>
      <c r="O8" s="116">
        <v>1.6117478510028699E-3</v>
      </c>
      <c r="P8" s="122"/>
      <c r="Q8" s="114" t="s">
        <v>89</v>
      </c>
      <c r="R8" s="114" t="s">
        <v>89</v>
      </c>
      <c r="S8" s="118">
        <v>4308</v>
      </c>
      <c r="T8" s="118">
        <v>745</v>
      </c>
      <c r="U8" s="118">
        <v>0</v>
      </c>
      <c r="V8" s="118">
        <v>5053</v>
      </c>
      <c r="W8" s="118">
        <v>531</v>
      </c>
      <c r="X8" s="118">
        <v>5584</v>
      </c>
      <c r="Y8" s="114" t="s">
        <v>102</v>
      </c>
      <c r="Z8" s="114" t="s">
        <v>96</v>
      </c>
    </row>
    <row r="9" spans="1:26" x14ac:dyDescent="0.2">
      <c r="A9" s="124" t="s">
        <v>103</v>
      </c>
      <c r="B9" s="124"/>
      <c r="C9" s="124"/>
      <c r="D9" s="125">
        <v>12234</v>
      </c>
      <c r="E9" s="126">
        <v>-5.2802725301951105E-2</v>
      </c>
      <c r="F9" s="125">
        <v>4671</v>
      </c>
      <c r="G9" s="126">
        <v>-4.88698839340257E-2</v>
      </c>
      <c r="H9" s="125">
        <v>2606</v>
      </c>
      <c r="I9" s="126">
        <v>-0.17791798107255502</v>
      </c>
      <c r="J9" s="125">
        <v>19511</v>
      </c>
      <c r="K9" s="126">
        <v>-7.0772015049769002E-2</v>
      </c>
      <c r="L9" s="125">
        <v>2638</v>
      </c>
      <c r="M9" s="126">
        <v>0.33705017739482995</v>
      </c>
      <c r="N9" s="125">
        <v>22149</v>
      </c>
      <c r="O9" s="126">
        <v>-3.57422725293862E-2</v>
      </c>
      <c r="P9" s="127"/>
      <c r="Q9" s="128"/>
      <c r="R9" s="128"/>
      <c r="S9" s="129">
        <v>12916</v>
      </c>
      <c r="T9" s="129">
        <v>4911</v>
      </c>
      <c r="U9" s="129">
        <v>3170</v>
      </c>
      <c r="V9" s="129">
        <v>20997</v>
      </c>
      <c r="W9" s="129">
        <v>1973</v>
      </c>
      <c r="X9" s="129">
        <v>22970</v>
      </c>
      <c r="Y9" s="128"/>
      <c r="Z9" s="128"/>
    </row>
    <row r="10" spans="1:26" x14ac:dyDescent="0.2">
      <c r="A10" s="119" t="s">
        <v>104</v>
      </c>
      <c r="B10" s="114" t="s">
        <v>105</v>
      </c>
      <c r="C10" s="114" t="s">
        <v>106</v>
      </c>
      <c r="D10" s="115">
        <v>3268</v>
      </c>
      <c r="E10" s="116">
        <v>-1.5069318866787201E-2</v>
      </c>
      <c r="F10" s="115">
        <v>22</v>
      </c>
      <c r="G10" s="116">
        <v>-0.24137931034482801</v>
      </c>
      <c r="H10" s="115">
        <v>0</v>
      </c>
      <c r="I10" s="116" t="s">
        <v>88</v>
      </c>
      <c r="J10" s="115">
        <v>3290</v>
      </c>
      <c r="K10" s="116">
        <v>-1.70301762772632E-2</v>
      </c>
      <c r="L10" s="115">
        <v>475</v>
      </c>
      <c r="M10" s="116">
        <v>-0.110486891385768</v>
      </c>
      <c r="N10" s="115">
        <v>3765</v>
      </c>
      <c r="O10" s="116">
        <v>-2.9889203813450102E-2</v>
      </c>
      <c r="P10" s="120">
        <v>3</v>
      </c>
      <c r="Q10" s="114" t="s">
        <v>89</v>
      </c>
      <c r="R10" s="114" t="s">
        <v>89</v>
      </c>
      <c r="S10" s="118">
        <v>3318</v>
      </c>
      <c r="T10" s="118">
        <v>29</v>
      </c>
      <c r="U10" s="118">
        <v>0</v>
      </c>
      <c r="V10" s="118">
        <v>3347</v>
      </c>
      <c r="W10" s="118">
        <v>534</v>
      </c>
      <c r="X10" s="118">
        <v>3881</v>
      </c>
      <c r="Y10" s="114" t="s">
        <v>107</v>
      </c>
      <c r="Z10" s="114" t="s">
        <v>108</v>
      </c>
    </row>
    <row r="11" spans="1:26" x14ac:dyDescent="0.2">
      <c r="A11" s="121"/>
      <c r="B11" s="114" t="s">
        <v>109</v>
      </c>
      <c r="C11" s="114" t="s">
        <v>110</v>
      </c>
      <c r="D11" s="115">
        <v>1058</v>
      </c>
      <c r="E11" s="116">
        <v>-8.4348641049672001E-3</v>
      </c>
      <c r="F11" s="115">
        <v>490</v>
      </c>
      <c r="G11" s="116">
        <v>-5.5876685934489398E-2</v>
      </c>
      <c r="H11" s="115">
        <v>0</v>
      </c>
      <c r="I11" s="116" t="s">
        <v>88</v>
      </c>
      <c r="J11" s="115">
        <v>1548</v>
      </c>
      <c r="K11" s="116">
        <v>-2.3959646910466603E-2</v>
      </c>
      <c r="L11" s="115">
        <v>245</v>
      </c>
      <c r="M11" s="116">
        <v>0.62251655629139113</v>
      </c>
      <c r="N11" s="115">
        <v>1793</v>
      </c>
      <c r="O11" s="116">
        <v>3.2239493379389798E-2</v>
      </c>
      <c r="P11" s="122"/>
      <c r="Q11" s="114" t="s">
        <v>89</v>
      </c>
      <c r="R11" s="114" t="s">
        <v>89</v>
      </c>
      <c r="S11" s="118">
        <v>1067</v>
      </c>
      <c r="T11" s="118">
        <v>519</v>
      </c>
      <c r="U11" s="118">
        <v>0</v>
      </c>
      <c r="V11" s="118">
        <v>1586</v>
      </c>
      <c r="W11" s="118">
        <v>151</v>
      </c>
      <c r="X11" s="118">
        <v>1737</v>
      </c>
      <c r="Y11" s="114" t="s">
        <v>111</v>
      </c>
      <c r="Z11" s="114" t="s">
        <v>108</v>
      </c>
    </row>
    <row r="12" spans="1:26" x14ac:dyDescent="0.2">
      <c r="A12" s="121"/>
      <c r="B12" s="114" t="s">
        <v>112</v>
      </c>
      <c r="C12" s="114" t="s">
        <v>113</v>
      </c>
      <c r="D12" s="115">
        <v>2968</v>
      </c>
      <c r="E12" s="116">
        <v>9.8673018033344703E-3</v>
      </c>
      <c r="F12" s="115">
        <v>72</v>
      </c>
      <c r="G12" s="116">
        <v>-8.8607594936708903E-2</v>
      </c>
      <c r="H12" s="115">
        <v>0</v>
      </c>
      <c r="I12" s="116">
        <v>-1</v>
      </c>
      <c r="J12" s="115">
        <v>3040</v>
      </c>
      <c r="K12" s="116">
        <v>6.6225165562913899E-3</v>
      </c>
      <c r="L12" s="115">
        <v>669</v>
      </c>
      <c r="M12" s="116">
        <v>-0.18014705882352902</v>
      </c>
      <c r="N12" s="115">
        <v>3709</v>
      </c>
      <c r="O12" s="116">
        <v>-3.3107403545359702E-2</v>
      </c>
      <c r="P12" s="122"/>
      <c r="Q12" s="114" t="s">
        <v>89</v>
      </c>
      <c r="R12" s="114" t="s">
        <v>89</v>
      </c>
      <c r="S12" s="118">
        <v>2939</v>
      </c>
      <c r="T12" s="118">
        <v>79</v>
      </c>
      <c r="U12" s="118">
        <v>2</v>
      </c>
      <c r="V12" s="118">
        <v>3020</v>
      </c>
      <c r="W12" s="118">
        <v>816</v>
      </c>
      <c r="X12" s="118">
        <v>3836</v>
      </c>
      <c r="Y12" s="114" t="s">
        <v>114</v>
      </c>
      <c r="Z12" s="114" t="s">
        <v>108</v>
      </c>
    </row>
    <row r="13" spans="1:26" x14ac:dyDescent="0.2">
      <c r="A13" s="123"/>
      <c r="B13" s="114" t="s">
        <v>115</v>
      </c>
      <c r="C13" s="114" t="s">
        <v>116</v>
      </c>
      <c r="D13" s="115">
        <v>950</v>
      </c>
      <c r="E13" s="116">
        <v>2.2604951560818102E-2</v>
      </c>
      <c r="F13" s="115">
        <v>265</v>
      </c>
      <c r="G13" s="116">
        <v>-0.17445482866043599</v>
      </c>
      <c r="H13" s="115">
        <v>0</v>
      </c>
      <c r="I13" s="116" t="s">
        <v>88</v>
      </c>
      <c r="J13" s="115">
        <v>1215</v>
      </c>
      <c r="K13" s="116">
        <v>-2.8000000000000001E-2</v>
      </c>
      <c r="L13" s="115">
        <v>301</v>
      </c>
      <c r="M13" s="116">
        <v>-6.8111455108359101E-2</v>
      </c>
      <c r="N13" s="115">
        <v>1516</v>
      </c>
      <c r="O13" s="116">
        <v>-3.6236490781945303E-2</v>
      </c>
      <c r="P13" s="122"/>
      <c r="Q13" s="114" t="s">
        <v>89</v>
      </c>
      <c r="R13" s="114" t="s">
        <v>89</v>
      </c>
      <c r="S13" s="118">
        <v>929</v>
      </c>
      <c r="T13" s="118">
        <v>321</v>
      </c>
      <c r="U13" s="118">
        <v>0</v>
      </c>
      <c r="V13" s="118">
        <v>1250</v>
      </c>
      <c r="W13" s="118">
        <v>323</v>
      </c>
      <c r="X13" s="118">
        <v>1573</v>
      </c>
      <c r="Y13" s="114" t="s">
        <v>117</v>
      </c>
      <c r="Z13" s="114" t="s">
        <v>108</v>
      </c>
    </row>
    <row r="14" spans="1:26" x14ac:dyDescent="0.2">
      <c r="A14" s="124" t="s">
        <v>103</v>
      </c>
      <c r="B14" s="124"/>
      <c r="C14" s="124"/>
      <c r="D14" s="125">
        <v>8244</v>
      </c>
      <c r="E14" s="126">
        <v>-1.0905125408942201E-3</v>
      </c>
      <c r="F14" s="125">
        <v>849</v>
      </c>
      <c r="G14" s="126">
        <v>-0.104430379746835</v>
      </c>
      <c r="H14" s="125">
        <v>0</v>
      </c>
      <c r="I14" s="126">
        <v>-1</v>
      </c>
      <c r="J14" s="125">
        <v>9093</v>
      </c>
      <c r="K14" s="126">
        <v>-1.1952624144300801E-2</v>
      </c>
      <c r="L14" s="125">
        <v>1690</v>
      </c>
      <c r="M14" s="126">
        <v>-7.3464912280701802E-2</v>
      </c>
      <c r="N14" s="125">
        <v>10783</v>
      </c>
      <c r="O14" s="126">
        <v>-2.2127505214473601E-2</v>
      </c>
      <c r="P14" s="127"/>
      <c r="Q14" s="128"/>
      <c r="R14" s="128"/>
      <c r="S14" s="129">
        <v>8253</v>
      </c>
      <c r="T14" s="129">
        <v>948</v>
      </c>
      <c r="U14" s="129">
        <v>2</v>
      </c>
      <c r="V14" s="129">
        <v>9203</v>
      </c>
      <c r="W14" s="129">
        <v>1824</v>
      </c>
      <c r="X14" s="129">
        <v>11027</v>
      </c>
      <c r="Y14" s="128"/>
      <c r="Z14" s="128"/>
    </row>
    <row r="15" spans="1:26" x14ac:dyDescent="0.2">
      <c r="A15" s="119" t="s">
        <v>118</v>
      </c>
      <c r="B15" s="114" t="s">
        <v>119</v>
      </c>
      <c r="C15" s="114" t="s">
        <v>120</v>
      </c>
      <c r="D15" s="115">
        <v>676</v>
      </c>
      <c r="E15" s="116">
        <v>-2.3121387283237E-2</v>
      </c>
      <c r="F15" s="115">
        <v>5</v>
      </c>
      <c r="G15" s="116">
        <v>0.25</v>
      </c>
      <c r="H15" s="115">
        <v>71</v>
      </c>
      <c r="I15" s="116">
        <v>2.3809523809523796</v>
      </c>
      <c r="J15" s="115">
        <v>752</v>
      </c>
      <c r="K15" s="116">
        <v>4.8814504881450498E-2</v>
      </c>
      <c r="L15" s="115">
        <v>428</v>
      </c>
      <c r="M15" s="116">
        <v>0.117493472584856</v>
      </c>
      <c r="N15" s="115">
        <v>1180</v>
      </c>
      <c r="O15" s="116">
        <v>7.2727272727272696E-2</v>
      </c>
      <c r="P15" s="120">
        <v>4</v>
      </c>
      <c r="Q15" s="114" t="s">
        <v>89</v>
      </c>
      <c r="R15" s="114" t="s">
        <v>89</v>
      </c>
      <c r="S15" s="118">
        <v>692</v>
      </c>
      <c r="T15" s="118">
        <v>4</v>
      </c>
      <c r="U15" s="118">
        <v>21</v>
      </c>
      <c r="V15" s="118">
        <v>717</v>
      </c>
      <c r="W15" s="118">
        <v>383</v>
      </c>
      <c r="X15" s="118">
        <v>1100</v>
      </c>
      <c r="Y15" s="114" t="s">
        <v>121</v>
      </c>
      <c r="Z15" s="114" t="s">
        <v>122</v>
      </c>
    </row>
    <row r="16" spans="1:26" x14ac:dyDescent="0.2">
      <c r="A16" s="121"/>
      <c r="B16" s="114" t="s">
        <v>123</v>
      </c>
      <c r="C16" s="114" t="s">
        <v>124</v>
      </c>
      <c r="D16" s="115">
        <v>181</v>
      </c>
      <c r="E16" s="116">
        <v>-5.4945054945054897E-3</v>
      </c>
      <c r="F16" s="115">
        <v>0</v>
      </c>
      <c r="G16" s="116" t="s">
        <v>88</v>
      </c>
      <c r="H16" s="115">
        <v>0</v>
      </c>
      <c r="I16" s="116">
        <v>-1</v>
      </c>
      <c r="J16" s="115">
        <v>181</v>
      </c>
      <c r="K16" s="116">
        <v>-1.6304347826087001E-2</v>
      </c>
      <c r="L16" s="115">
        <v>372</v>
      </c>
      <c r="M16" s="116">
        <v>-0.120567375886525</v>
      </c>
      <c r="N16" s="115">
        <v>553</v>
      </c>
      <c r="O16" s="116">
        <v>-8.8962108731466205E-2</v>
      </c>
      <c r="P16" s="122"/>
      <c r="Q16" s="114" t="s">
        <v>89</v>
      </c>
      <c r="R16" s="114" t="s">
        <v>89</v>
      </c>
      <c r="S16" s="118">
        <v>182</v>
      </c>
      <c r="T16" s="118">
        <v>0</v>
      </c>
      <c r="U16" s="118">
        <v>2</v>
      </c>
      <c r="V16" s="118">
        <v>184</v>
      </c>
      <c r="W16" s="118">
        <v>423</v>
      </c>
      <c r="X16" s="118">
        <v>607</v>
      </c>
      <c r="Y16" s="114" t="s">
        <v>125</v>
      </c>
      <c r="Z16" s="114" t="s">
        <v>122</v>
      </c>
    </row>
    <row r="17" spans="1:26" x14ac:dyDescent="0.2">
      <c r="A17" s="121"/>
      <c r="B17" s="114" t="s">
        <v>126</v>
      </c>
      <c r="C17" s="114" t="s">
        <v>127</v>
      </c>
      <c r="D17" s="115">
        <v>754</v>
      </c>
      <c r="E17" s="116">
        <v>-9.1984231274638596E-3</v>
      </c>
      <c r="F17" s="115">
        <v>17</v>
      </c>
      <c r="G17" s="116">
        <v>-0.34615384615384598</v>
      </c>
      <c r="H17" s="115">
        <v>0</v>
      </c>
      <c r="I17" s="116" t="s">
        <v>88</v>
      </c>
      <c r="J17" s="115">
        <v>771</v>
      </c>
      <c r="K17" s="116">
        <v>-2.0330368487928799E-2</v>
      </c>
      <c r="L17" s="115">
        <v>203</v>
      </c>
      <c r="M17" s="116">
        <v>0.40972222222222199</v>
      </c>
      <c r="N17" s="115">
        <v>974</v>
      </c>
      <c r="O17" s="116">
        <v>4.6186895810955995E-2</v>
      </c>
      <c r="P17" s="122"/>
      <c r="Q17" s="114" t="s">
        <v>89</v>
      </c>
      <c r="R17" s="114" t="s">
        <v>89</v>
      </c>
      <c r="S17" s="118">
        <v>761</v>
      </c>
      <c r="T17" s="118">
        <v>26</v>
      </c>
      <c r="U17" s="118">
        <v>0</v>
      </c>
      <c r="V17" s="118">
        <v>787</v>
      </c>
      <c r="W17" s="118">
        <v>144</v>
      </c>
      <c r="X17" s="118">
        <v>931</v>
      </c>
      <c r="Y17" s="114" t="s">
        <v>128</v>
      </c>
      <c r="Z17" s="114" t="s">
        <v>122</v>
      </c>
    </row>
    <row r="18" spans="1:26" x14ac:dyDescent="0.2">
      <c r="A18" s="121"/>
      <c r="B18" s="114" t="s">
        <v>129</v>
      </c>
      <c r="C18" s="114" t="s">
        <v>130</v>
      </c>
      <c r="D18" s="115">
        <v>504</v>
      </c>
      <c r="E18" s="116">
        <v>-4.3643263757115705E-2</v>
      </c>
      <c r="F18" s="115">
        <v>177</v>
      </c>
      <c r="G18" s="116">
        <v>-0.19545454545454502</v>
      </c>
      <c r="H18" s="115">
        <v>0</v>
      </c>
      <c r="I18" s="116">
        <v>-1</v>
      </c>
      <c r="J18" s="115">
        <v>681</v>
      </c>
      <c r="K18" s="116">
        <v>-8.9572192513368995E-2</v>
      </c>
      <c r="L18" s="115">
        <v>295</v>
      </c>
      <c r="M18" s="116">
        <v>0.50510204081632704</v>
      </c>
      <c r="N18" s="115">
        <v>976</v>
      </c>
      <c r="O18" s="116">
        <v>3.3898305084745797E-2</v>
      </c>
      <c r="P18" s="122"/>
      <c r="Q18" s="114" t="s">
        <v>89</v>
      </c>
      <c r="R18" s="114" t="s">
        <v>89</v>
      </c>
      <c r="S18" s="118">
        <v>527</v>
      </c>
      <c r="T18" s="118">
        <v>220</v>
      </c>
      <c r="U18" s="118">
        <v>1</v>
      </c>
      <c r="V18" s="118">
        <v>748</v>
      </c>
      <c r="W18" s="118">
        <v>196</v>
      </c>
      <c r="X18" s="118">
        <v>944</v>
      </c>
      <c r="Y18" s="114" t="s">
        <v>131</v>
      </c>
      <c r="Z18" s="114" t="s">
        <v>122</v>
      </c>
    </row>
    <row r="19" spans="1:26" x14ac:dyDescent="0.2">
      <c r="A19" s="121"/>
      <c r="B19" s="114" t="s">
        <v>132</v>
      </c>
      <c r="C19" s="114" t="s">
        <v>133</v>
      </c>
      <c r="D19" s="115">
        <v>609</v>
      </c>
      <c r="E19" s="116">
        <v>8.9445438282647602E-2</v>
      </c>
      <c r="F19" s="115">
        <v>4</v>
      </c>
      <c r="G19" s="116">
        <v>-0.69230769230769196</v>
      </c>
      <c r="H19" s="115">
        <v>0</v>
      </c>
      <c r="I19" s="116" t="s">
        <v>88</v>
      </c>
      <c r="J19" s="115">
        <v>613</v>
      </c>
      <c r="K19" s="116">
        <v>7.1678321678321708E-2</v>
      </c>
      <c r="L19" s="115">
        <v>162</v>
      </c>
      <c r="M19" s="116">
        <v>0.11724137931034499</v>
      </c>
      <c r="N19" s="115">
        <v>775</v>
      </c>
      <c r="O19" s="116">
        <v>8.0892608089260798E-2</v>
      </c>
      <c r="P19" s="122"/>
      <c r="Q19" s="114" t="s">
        <v>89</v>
      </c>
      <c r="R19" s="114" t="s">
        <v>89</v>
      </c>
      <c r="S19" s="118">
        <v>559</v>
      </c>
      <c r="T19" s="118">
        <v>13</v>
      </c>
      <c r="U19" s="118">
        <v>0</v>
      </c>
      <c r="V19" s="118">
        <v>572</v>
      </c>
      <c r="W19" s="118">
        <v>145</v>
      </c>
      <c r="X19" s="118">
        <v>717</v>
      </c>
      <c r="Y19" s="114" t="s">
        <v>134</v>
      </c>
      <c r="Z19" s="114" t="s">
        <v>122</v>
      </c>
    </row>
    <row r="20" spans="1:26" x14ac:dyDescent="0.2">
      <c r="A20" s="121"/>
      <c r="B20" s="114" t="s">
        <v>135</v>
      </c>
      <c r="C20" s="114" t="s">
        <v>136</v>
      </c>
      <c r="D20" s="115">
        <v>560</v>
      </c>
      <c r="E20" s="116">
        <v>-2.2687609075043597E-2</v>
      </c>
      <c r="F20" s="115">
        <v>3</v>
      </c>
      <c r="G20" s="116">
        <v>-0.70000000000000007</v>
      </c>
      <c r="H20" s="115">
        <v>439</v>
      </c>
      <c r="I20" s="116">
        <v>-5.5913978494623699E-2</v>
      </c>
      <c r="J20" s="115">
        <v>1002</v>
      </c>
      <c r="K20" s="116">
        <v>-4.3893129770992398E-2</v>
      </c>
      <c r="L20" s="115">
        <v>88</v>
      </c>
      <c r="M20" s="116">
        <v>4.7619047619047603E-2</v>
      </c>
      <c r="N20" s="115">
        <v>1090</v>
      </c>
      <c r="O20" s="116">
        <v>-3.7102473498233202E-2</v>
      </c>
      <c r="P20" s="122"/>
      <c r="Q20" s="114" t="s">
        <v>89</v>
      </c>
      <c r="R20" s="114" t="s">
        <v>89</v>
      </c>
      <c r="S20" s="118">
        <v>573</v>
      </c>
      <c r="T20" s="118">
        <v>10</v>
      </c>
      <c r="U20" s="118">
        <v>465</v>
      </c>
      <c r="V20" s="118">
        <v>1048</v>
      </c>
      <c r="W20" s="118">
        <v>84</v>
      </c>
      <c r="X20" s="118">
        <v>1132</v>
      </c>
      <c r="Y20" s="114" t="s">
        <v>137</v>
      </c>
      <c r="Z20" s="114" t="s">
        <v>122</v>
      </c>
    </row>
    <row r="21" spans="1:26" x14ac:dyDescent="0.2">
      <c r="A21" s="121"/>
      <c r="B21" s="114" t="s">
        <v>138</v>
      </c>
      <c r="C21" s="114" t="s">
        <v>139</v>
      </c>
      <c r="D21" s="115">
        <v>225</v>
      </c>
      <c r="E21" s="116">
        <v>-0.16044776119402998</v>
      </c>
      <c r="F21" s="115">
        <v>0</v>
      </c>
      <c r="G21" s="116">
        <v>-1</v>
      </c>
      <c r="H21" s="115">
        <v>0</v>
      </c>
      <c r="I21" s="116" t="s">
        <v>88</v>
      </c>
      <c r="J21" s="115">
        <v>225</v>
      </c>
      <c r="K21" s="116">
        <v>-0.16666666666666699</v>
      </c>
      <c r="L21" s="115">
        <v>66</v>
      </c>
      <c r="M21" s="116">
        <v>0.69230769230769196</v>
      </c>
      <c r="N21" s="115">
        <v>291</v>
      </c>
      <c r="O21" s="116">
        <v>-5.8252427184466E-2</v>
      </c>
      <c r="P21" s="122"/>
      <c r="Q21" s="114" t="s">
        <v>89</v>
      </c>
      <c r="R21" s="114" t="s">
        <v>89</v>
      </c>
      <c r="S21" s="118">
        <v>268</v>
      </c>
      <c r="T21" s="118">
        <v>2</v>
      </c>
      <c r="U21" s="118">
        <v>0</v>
      </c>
      <c r="V21" s="118">
        <v>270</v>
      </c>
      <c r="W21" s="118">
        <v>39</v>
      </c>
      <c r="X21" s="118">
        <v>309</v>
      </c>
      <c r="Y21" s="114" t="s">
        <v>140</v>
      </c>
      <c r="Z21" s="114" t="s">
        <v>122</v>
      </c>
    </row>
    <row r="22" spans="1:26" x14ac:dyDescent="0.2">
      <c r="A22" s="121"/>
      <c r="B22" s="114" t="s">
        <v>141</v>
      </c>
      <c r="C22" s="114" t="s">
        <v>142</v>
      </c>
      <c r="D22" s="115">
        <v>727</v>
      </c>
      <c r="E22" s="116">
        <v>9.7222222222222206E-3</v>
      </c>
      <c r="F22" s="115">
        <v>37</v>
      </c>
      <c r="G22" s="116">
        <v>0.12121212121212101</v>
      </c>
      <c r="H22" s="115">
        <v>0</v>
      </c>
      <c r="I22" s="116">
        <v>-1</v>
      </c>
      <c r="J22" s="115">
        <v>764</v>
      </c>
      <c r="K22" s="116">
        <v>1.3262599469495999E-2</v>
      </c>
      <c r="L22" s="115">
        <v>205</v>
      </c>
      <c r="M22" s="116">
        <v>1.09183673469388</v>
      </c>
      <c r="N22" s="115">
        <v>969</v>
      </c>
      <c r="O22" s="116">
        <v>0.13732394366197201</v>
      </c>
      <c r="P22" s="122"/>
      <c r="Q22" s="114" t="s">
        <v>89</v>
      </c>
      <c r="R22" s="114" t="s">
        <v>89</v>
      </c>
      <c r="S22" s="118">
        <v>720</v>
      </c>
      <c r="T22" s="118">
        <v>33</v>
      </c>
      <c r="U22" s="118">
        <v>1</v>
      </c>
      <c r="V22" s="118">
        <v>754</v>
      </c>
      <c r="W22" s="118">
        <v>98</v>
      </c>
      <c r="X22" s="118">
        <v>852</v>
      </c>
      <c r="Y22" s="114" t="s">
        <v>143</v>
      </c>
      <c r="Z22" s="114" t="s">
        <v>122</v>
      </c>
    </row>
    <row r="23" spans="1:26" x14ac:dyDescent="0.2">
      <c r="A23" s="123"/>
      <c r="B23" s="114" t="s">
        <v>144</v>
      </c>
      <c r="C23" s="114" t="s">
        <v>145</v>
      </c>
      <c r="D23" s="115">
        <v>251</v>
      </c>
      <c r="E23" s="116">
        <v>-0.28080229226361003</v>
      </c>
      <c r="F23" s="115">
        <v>2</v>
      </c>
      <c r="G23" s="116">
        <v>-0.33333333333333298</v>
      </c>
      <c r="H23" s="115">
        <v>0</v>
      </c>
      <c r="I23" s="116" t="s">
        <v>88</v>
      </c>
      <c r="J23" s="115">
        <v>253</v>
      </c>
      <c r="K23" s="116">
        <v>-0.28125</v>
      </c>
      <c r="L23" s="115">
        <v>202</v>
      </c>
      <c r="M23" s="116">
        <v>4.6632124352331598E-2</v>
      </c>
      <c r="N23" s="115">
        <v>455</v>
      </c>
      <c r="O23" s="116">
        <v>-0.16513761467889898</v>
      </c>
      <c r="P23" s="122"/>
      <c r="Q23" s="114" t="s">
        <v>89</v>
      </c>
      <c r="R23" s="114" t="s">
        <v>89</v>
      </c>
      <c r="S23" s="118">
        <v>349</v>
      </c>
      <c r="T23" s="118">
        <v>3</v>
      </c>
      <c r="U23" s="118">
        <v>0</v>
      </c>
      <c r="V23" s="118">
        <v>352</v>
      </c>
      <c r="W23" s="118">
        <v>193</v>
      </c>
      <c r="X23" s="118">
        <v>545</v>
      </c>
      <c r="Y23" s="114" t="s">
        <v>146</v>
      </c>
      <c r="Z23" s="114" t="s">
        <v>122</v>
      </c>
    </row>
    <row r="24" spans="1:26" x14ac:dyDescent="0.2">
      <c r="A24" s="124" t="s">
        <v>103</v>
      </c>
      <c r="B24" s="124"/>
      <c r="C24" s="124"/>
      <c r="D24" s="125">
        <v>4487</v>
      </c>
      <c r="E24" s="126">
        <v>-3.1094795940401602E-2</v>
      </c>
      <c r="F24" s="125">
        <v>245</v>
      </c>
      <c r="G24" s="126">
        <v>-0.21221864951768502</v>
      </c>
      <c r="H24" s="125">
        <v>510</v>
      </c>
      <c r="I24" s="126">
        <v>4.08163265306122E-2</v>
      </c>
      <c r="J24" s="125">
        <v>5242</v>
      </c>
      <c r="K24" s="126">
        <v>-3.4977908689248896E-2</v>
      </c>
      <c r="L24" s="125">
        <v>2021</v>
      </c>
      <c r="M24" s="126">
        <v>0.18533724340176003</v>
      </c>
      <c r="N24" s="125">
        <v>7263</v>
      </c>
      <c r="O24" s="126">
        <v>1.7654476670870101E-2</v>
      </c>
      <c r="P24" s="127"/>
      <c r="Q24" s="128"/>
      <c r="R24" s="128"/>
      <c r="S24" s="129">
        <v>4631</v>
      </c>
      <c r="T24" s="129">
        <v>311</v>
      </c>
      <c r="U24" s="129">
        <v>490</v>
      </c>
      <c r="V24" s="129">
        <v>5432</v>
      </c>
      <c r="W24" s="129">
        <v>1705</v>
      </c>
      <c r="X24" s="129">
        <v>7137</v>
      </c>
      <c r="Y24" s="128"/>
      <c r="Z24" s="128"/>
    </row>
    <row r="25" spans="1:26" x14ac:dyDescent="0.2">
      <c r="A25" s="119" t="s">
        <v>147</v>
      </c>
      <c r="B25" s="114" t="s">
        <v>148</v>
      </c>
      <c r="C25" s="114" t="s">
        <v>149</v>
      </c>
      <c r="D25" s="115">
        <v>264</v>
      </c>
      <c r="E25" s="116">
        <v>-2.2222222222222202E-2</v>
      </c>
      <c r="F25" s="115">
        <v>0</v>
      </c>
      <c r="G25" s="116" t="s">
        <v>88</v>
      </c>
      <c r="H25" s="115">
        <v>0</v>
      </c>
      <c r="I25" s="116" t="s">
        <v>88</v>
      </c>
      <c r="J25" s="115">
        <v>264</v>
      </c>
      <c r="K25" s="116">
        <v>-2.2222222222222202E-2</v>
      </c>
      <c r="L25" s="115">
        <v>12</v>
      </c>
      <c r="M25" s="116">
        <v>0.5</v>
      </c>
      <c r="N25" s="115">
        <v>276</v>
      </c>
      <c r="O25" s="116">
        <v>-7.1942446043165506E-3</v>
      </c>
      <c r="P25" s="120">
        <v>5</v>
      </c>
      <c r="Q25" s="114" t="s">
        <v>89</v>
      </c>
      <c r="R25" s="114" t="s">
        <v>89</v>
      </c>
      <c r="S25" s="118">
        <v>270</v>
      </c>
      <c r="T25" s="118">
        <v>0</v>
      </c>
      <c r="U25" s="118">
        <v>0</v>
      </c>
      <c r="V25" s="118">
        <v>270</v>
      </c>
      <c r="W25" s="118">
        <v>8</v>
      </c>
      <c r="X25" s="118">
        <v>278</v>
      </c>
      <c r="Y25" s="114" t="s">
        <v>150</v>
      </c>
      <c r="Z25" s="114" t="s">
        <v>151</v>
      </c>
    </row>
    <row r="26" spans="1:26" x14ac:dyDescent="0.2">
      <c r="A26" s="121"/>
      <c r="B26" s="114" t="s">
        <v>152</v>
      </c>
      <c r="C26" s="114" t="s">
        <v>153</v>
      </c>
      <c r="D26" s="115">
        <v>156</v>
      </c>
      <c r="E26" s="116">
        <v>0</v>
      </c>
      <c r="F26" s="115">
        <v>0</v>
      </c>
      <c r="G26" s="116" t="s">
        <v>88</v>
      </c>
      <c r="H26" s="115">
        <v>0</v>
      </c>
      <c r="I26" s="116" t="s">
        <v>88</v>
      </c>
      <c r="J26" s="115">
        <v>156</v>
      </c>
      <c r="K26" s="116">
        <v>0</v>
      </c>
      <c r="L26" s="115">
        <v>6</v>
      </c>
      <c r="M26" s="116">
        <v>0.2</v>
      </c>
      <c r="N26" s="115">
        <v>162</v>
      </c>
      <c r="O26" s="116">
        <v>6.2111801242236012E-3</v>
      </c>
      <c r="P26" s="122"/>
      <c r="Q26" s="114" t="s">
        <v>89</v>
      </c>
      <c r="R26" s="114" t="s">
        <v>89</v>
      </c>
      <c r="S26" s="118">
        <v>156</v>
      </c>
      <c r="T26" s="118">
        <v>0</v>
      </c>
      <c r="U26" s="118">
        <v>0</v>
      </c>
      <c r="V26" s="118">
        <v>156</v>
      </c>
      <c r="W26" s="118">
        <v>5</v>
      </c>
      <c r="X26" s="118">
        <v>161</v>
      </c>
      <c r="Y26" s="114" t="s">
        <v>154</v>
      </c>
      <c r="Z26" s="114" t="s">
        <v>151</v>
      </c>
    </row>
    <row r="27" spans="1:26" x14ac:dyDescent="0.2">
      <c r="A27" s="121"/>
      <c r="B27" s="114" t="s">
        <v>155</v>
      </c>
      <c r="C27" s="114" t="s">
        <v>156</v>
      </c>
      <c r="D27" s="115">
        <v>561</v>
      </c>
      <c r="E27" s="116">
        <v>4.2750929368029697E-2</v>
      </c>
      <c r="F27" s="115">
        <v>0</v>
      </c>
      <c r="G27" s="116" t="s">
        <v>88</v>
      </c>
      <c r="H27" s="115">
        <v>58</v>
      </c>
      <c r="I27" s="116">
        <v>-0.57664233576642299</v>
      </c>
      <c r="J27" s="115">
        <v>619</v>
      </c>
      <c r="K27" s="116">
        <v>-8.2962962962963002E-2</v>
      </c>
      <c r="L27" s="115">
        <v>174</v>
      </c>
      <c r="M27" s="116">
        <v>-0.35074626865671604</v>
      </c>
      <c r="N27" s="115">
        <v>793</v>
      </c>
      <c r="O27" s="116">
        <v>-0.15906680805938503</v>
      </c>
      <c r="P27" s="122"/>
      <c r="Q27" s="114" t="s">
        <v>89</v>
      </c>
      <c r="R27" s="114" t="s">
        <v>89</v>
      </c>
      <c r="S27" s="118">
        <v>538</v>
      </c>
      <c r="T27" s="118">
        <v>0</v>
      </c>
      <c r="U27" s="118">
        <v>137</v>
      </c>
      <c r="V27" s="118">
        <v>675</v>
      </c>
      <c r="W27" s="118">
        <v>268</v>
      </c>
      <c r="X27" s="118">
        <v>943</v>
      </c>
      <c r="Y27" s="114" t="s">
        <v>157</v>
      </c>
      <c r="Z27" s="114" t="s">
        <v>151</v>
      </c>
    </row>
    <row r="28" spans="1:26" x14ac:dyDescent="0.2">
      <c r="A28" s="121"/>
      <c r="B28" s="114" t="s">
        <v>158</v>
      </c>
      <c r="C28" s="114" t="s">
        <v>159</v>
      </c>
      <c r="D28" s="115">
        <v>210</v>
      </c>
      <c r="E28" s="116">
        <v>1.94174757281553E-2</v>
      </c>
      <c r="F28" s="115">
        <v>0</v>
      </c>
      <c r="G28" s="116" t="s">
        <v>88</v>
      </c>
      <c r="H28" s="115">
        <v>0</v>
      </c>
      <c r="I28" s="116" t="s">
        <v>88</v>
      </c>
      <c r="J28" s="115">
        <v>210</v>
      </c>
      <c r="K28" s="116">
        <v>1.94174757281553E-2</v>
      </c>
      <c r="L28" s="115">
        <v>11</v>
      </c>
      <c r="M28" s="116">
        <v>-8.3333333333333301E-2</v>
      </c>
      <c r="N28" s="115">
        <v>221</v>
      </c>
      <c r="O28" s="116">
        <v>1.3761467889908301E-2</v>
      </c>
      <c r="P28" s="122"/>
      <c r="Q28" s="114" t="s">
        <v>89</v>
      </c>
      <c r="R28" s="114" t="s">
        <v>89</v>
      </c>
      <c r="S28" s="118">
        <v>206</v>
      </c>
      <c r="T28" s="118">
        <v>0</v>
      </c>
      <c r="U28" s="118">
        <v>0</v>
      </c>
      <c r="V28" s="118">
        <v>206</v>
      </c>
      <c r="W28" s="118">
        <v>12</v>
      </c>
      <c r="X28" s="118">
        <v>218</v>
      </c>
      <c r="Y28" s="114" t="s">
        <v>160</v>
      </c>
      <c r="Z28" s="114" t="s">
        <v>151</v>
      </c>
    </row>
    <row r="29" spans="1:26" x14ac:dyDescent="0.2">
      <c r="A29" s="121"/>
      <c r="B29" s="114" t="s">
        <v>161</v>
      </c>
      <c r="C29" s="114" t="s">
        <v>162</v>
      </c>
      <c r="D29" s="115">
        <v>81</v>
      </c>
      <c r="E29" s="116">
        <v>-5.8139534883720902E-2</v>
      </c>
      <c r="F29" s="115">
        <v>0</v>
      </c>
      <c r="G29" s="116">
        <v>-1</v>
      </c>
      <c r="H29" s="115">
        <v>0</v>
      </c>
      <c r="I29" s="116" t="s">
        <v>88</v>
      </c>
      <c r="J29" s="115">
        <v>81</v>
      </c>
      <c r="K29" s="116">
        <v>-6.8965517241379309E-2</v>
      </c>
      <c r="L29" s="115">
        <v>31</v>
      </c>
      <c r="M29" s="116">
        <v>-6.0606060606060601E-2</v>
      </c>
      <c r="N29" s="115">
        <v>112</v>
      </c>
      <c r="O29" s="116">
        <v>-6.6666666666666693E-2</v>
      </c>
      <c r="P29" s="122"/>
      <c r="Q29" s="114" t="s">
        <v>89</v>
      </c>
      <c r="R29" s="114" t="s">
        <v>89</v>
      </c>
      <c r="S29" s="118">
        <v>86</v>
      </c>
      <c r="T29" s="118">
        <v>1</v>
      </c>
      <c r="U29" s="118">
        <v>0</v>
      </c>
      <c r="V29" s="118">
        <v>87</v>
      </c>
      <c r="W29" s="118">
        <v>33</v>
      </c>
      <c r="X29" s="118">
        <v>120</v>
      </c>
      <c r="Y29" s="114" t="s">
        <v>163</v>
      </c>
      <c r="Z29" s="114" t="s">
        <v>151</v>
      </c>
    </row>
    <row r="30" spans="1:26" x14ac:dyDescent="0.2">
      <c r="A30" s="121"/>
      <c r="B30" s="114" t="s">
        <v>164</v>
      </c>
      <c r="C30" s="114" t="s">
        <v>165</v>
      </c>
      <c r="D30" s="115">
        <v>648</v>
      </c>
      <c r="E30" s="116">
        <v>-4.6082949308755812E-3</v>
      </c>
      <c r="F30" s="115">
        <v>0</v>
      </c>
      <c r="G30" s="116" t="s">
        <v>88</v>
      </c>
      <c r="H30" s="115">
        <v>278</v>
      </c>
      <c r="I30" s="116">
        <v>-0.128526645768025</v>
      </c>
      <c r="J30" s="115">
        <v>926</v>
      </c>
      <c r="K30" s="116">
        <v>-4.5360824742268005E-2</v>
      </c>
      <c r="L30" s="115">
        <v>30</v>
      </c>
      <c r="M30" s="116">
        <v>-0.18918918918918901</v>
      </c>
      <c r="N30" s="115">
        <v>956</v>
      </c>
      <c r="O30" s="116">
        <v>-5.0645481628599796E-2</v>
      </c>
      <c r="P30" s="122"/>
      <c r="Q30" s="114" t="s">
        <v>89</v>
      </c>
      <c r="R30" s="114" t="s">
        <v>89</v>
      </c>
      <c r="S30" s="118">
        <v>651</v>
      </c>
      <c r="T30" s="118">
        <v>0</v>
      </c>
      <c r="U30" s="118">
        <v>319</v>
      </c>
      <c r="V30" s="118">
        <v>970</v>
      </c>
      <c r="W30" s="118">
        <v>37</v>
      </c>
      <c r="X30" s="118">
        <v>1007</v>
      </c>
      <c r="Y30" s="114" t="s">
        <v>166</v>
      </c>
      <c r="Z30" s="114" t="s">
        <v>151</v>
      </c>
    </row>
    <row r="31" spans="1:26" x14ac:dyDescent="0.2">
      <c r="A31" s="121"/>
      <c r="B31" s="114" t="s">
        <v>167</v>
      </c>
      <c r="C31" s="114" t="s">
        <v>168</v>
      </c>
      <c r="D31" s="115">
        <v>357</v>
      </c>
      <c r="E31" s="116">
        <v>-3.5135135135135102E-2</v>
      </c>
      <c r="F31" s="115">
        <v>0</v>
      </c>
      <c r="G31" s="116" t="s">
        <v>88</v>
      </c>
      <c r="H31" s="115">
        <v>0</v>
      </c>
      <c r="I31" s="116" t="s">
        <v>88</v>
      </c>
      <c r="J31" s="115">
        <v>357</v>
      </c>
      <c r="K31" s="116">
        <v>-3.5135135135135102E-2</v>
      </c>
      <c r="L31" s="115">
        <v>390</v>
      </c>
      <c r="M31" s="116">
        <v>5.9782608695652197E-2</v>
      </c>
      <c r="N31" s="115">
        <v>747</v>
      </c>
      <c r="O31" s="116">
        <v>1.21951219512195E-2</v>
      </c>
      <c r="P31" s="122"/>
      <c r="Q31" s="114" t="s">
        <v>89</v>
      </c>
      <c r="R31" s="114" t="s">
        <v>89</v>
      </c>
      <c r="S31" s="118">
        <v>370</v>
      </c>
      <c r="T31" s="118">
        <v>0</v>
      </c>
      <c r="U31" s="118">
        <v>0</v>
      </c>
      <c r="V31" s="118">
        <v>370</v>
      </c>
      <c r="W31" s="118">
        <v>368</v>
      </c>
      <c r="X31" s="118">
        <v>738</v>
      </c>
      <c r="Y31" s="114" t="s">
        <v>169</v>
      </c>
      <c r="Z31" s="114" t="s">
        <v>151</v>
      </c>
    </row>
    <row r="32" spans="1:26" x14ac:dyDescent="0.2">
      <c r="A32" s="121"/>
      <c r="B32" s="114" t="s">
        <v>170</v>
      </c>
      <c r="C32" s="114" t="s">
        <v>171</v>
      </c>
      <c r="D32" s="115">
        <v>806</v>
      </c>
      <c r="E32" s="116">
        <v>0.21936459909228401</v>
      </c>
      <c r="F32" s="115">
        <v>0</v>
      </c>
      <c r="G32" s="116" t="s">
        <v>88</v>
      </c>
      <c r="H32" s="115">
        <v>296</v>
      </c>
      <c r="I32" s="116">
        <v>1.0273972602739698</v>
      </c>
      <c r="J32" s="115">
        <v>1102</v>
      </c>
      <c r="K32" s="116">
        <v>0.36555142503097904</v>
      </c>
      <c r="L32" s="115">
        <v>289</v>
      </c>
      <c r="M32" s="116">
        <v>2.1201413427561801E-2</v>
      </c>
      <c r="N32" s="115">
        <v>1391</v>
      </c>
      <c r="O32" s="116">
        <v>0.27614678899082595</v>
      </c>
      <c r="P32" s="122"/>
      <c r="Q32" s="114" t="s">
        <v>89</v>
      </c>
      <c r="R32" s="114" t="s">
        <v>89</v>
      </c>
      <c r="S32" s="118">
        <v>661</v>
      </c>
      <c r="T32" s="118">
        <v>0</v>
      </c>
      <c r="U32" s="118">
        <v>146</v>
      </c>
      <c r="V32" s="118">
        <v>807</v>
      </c>
      <c r="W32" s="118">
        <v>283</v>
      </c>
      <c r="X32" s="118">
        <v>1090</v>
      </c>
      <c r="Y32" s="114" t="s">
        <v>172</v>
      </c>
      <c r="Z32" s="114" t="s">
        <v>151</v>
      </c>
    </row>
    <row r="33" spans="1:26" x14ac:dyDescent="0.2">
      <c r="A33" s="121"/>
      <c r="B33" s="114" t="s">
        <v>173</v>
      </c>
      <c r="C33" s="114" t="s">
        <v>174</v>
      </c>
      <c r="D33" s="115">
        <v>96</v>
      </c>
      <c r="E33" s="116">
        <v>-2.04081632653061E-2</v>
      </c>
      <c r="F33" s="115">
        <v>0</v>
      </c>
      <c r="G33" s="116" t="s">
        <v>88</v>
      </c>
      <c r="H33" s="115">
        <v>0</v>
      </c>
      <c r="I33" s="116" t="s">
        <v>88</v>
      </c>
      <c r="J33" s="115">
        <v>96</v>
      </c>
      <c r="K33" s="116">
        <v>-2.04081632653061E-2</v>
      </c>
      <c r="L33" s="115">
        <v>36</v>
      </c>
      <c r="M33" s="116">
        <v>0.5</v>
      </c>
      <c r="N33" s="115">
        <v>132</v>
      </c>
      <c r="O33" s="116">
        <v>8.1967213114754092E-2</v>
      </c>
      <c r="P33" s="122"/>
      <c r="Q33" s="114" t="s">
        <v>89</v>
      </c>
      <c r="R33" s="114" t="s">
        <v>89</v>
      </c>
      <c r="S33" s="118">
        <v>98</v>
      </c>
      <c r="T33" s="118">
        <v>0</v>
      </c>
      <c r="U33" s="118">
        <v>0</v>
      </c>
      <c r="V33" s="118">
        <v>98</v>
      </c>
      <c r="W33" s="118">
        <v>24</v>
      </c>
      <c r="X33" s="118">
        <v>122</v>
      </c>
      <c r="Y33" s="114" t="s">
        <v>175</v>
      </c>
      <c r="Z33" s="114" t="s">
        <v>151</v>
      </c>
    </row>
    <row r="34" spans="1:26" x14ac:dyDescent="0.2">
      <c r="A34" s="121"/>
      <c r="B34" s="114" t="s">
        <v>176</v>
      </c>
      <c r="C34" s="114" t="s">
        <v>177</v>
      </c>
      <c r="D34" s="115">
        <v>206</v>
      </c>
      <c r="E34" s="116">
        <v>0.21176470588235302</v>
      </c>
      <c r="F34" s="115">
        <v>0</v>
      </c>
      <c r="G34" s="116" t="s">
        <v>88</v>
      </c>
      <c r="H34" s="115">
        <v>0</v>
      </c>
      <c r="I34" s="116" t="s">
        <v>88</v>
      </c>
      <c r="J34" s="115">
        <v>206</v>
      </c>
      <c r="K34" s="116">
        <v>0.21176470588235302</v>
      </c>
      <c r="L34" s="115">
        <v>8</v>
      </c>
      <c r="M34" s="116">
        <v>1</v>
      </c>
      <c r="N34" s="115">
        <v>214</v>
      </c>
      <c r="O34" s="116">
        <v>0.229885057471264</v>
      </c>
      <c r="P34" s="122"/>
      <c r="Q34" s="114" t="s">
        <v>89</v>
      </c>
      <c r="R34" s="114" t="s">
        <v>89</v>
      </c>
      <c r="S34" s="118">
        <v>170</v>
      </c>
      <c r="T34" s="118">
        <v>0</v>
      </c>
      <c r="U34" s="118">
        <v>0</v>
      </c>
      <c r="V34" s="118">
        <v>170</v>
      </c>
      <c r="W34" s="118">
        <v>4</v>
      </c>
      <c r="X34" s="118">
        <v>174</v>
      </c>
      <c r="Y34" s="114" t="s">
        <v>178</v>
      </c>
      <c r="Z34" s="114" t="s">
        <v>151</v>
      </c>
    </row>
    <row r="35" spans="1:26" x14ac:dyDescent="0.2">
      <c r="A35" s="121"/>
      <c r="B35" s="114" t="s">
        <v>179</v>
      </c>
      <c r="C35" s="114" t="s">
        <v>180</v>
      </c>
      <c r="D35" s="115">
        <v>428</v>
      </c>
      <c r="E35" s="116">
        <v>1.1820330969267101E-2</v>
      </c>
      <c r="F35" s="115">
        <v>0</v>
      </c>
      <c r="G35" s="116" t="s">
        <v>88</v>
      </c>
      <c r="H35" s="115">
        <v>0</v>
      </c>
      <c r="I35" s="116" t="s">
        <v>88</v>
      </c>
      <c r="J35" s="115">
        <v>428</v>
      </c>
      <c r="K35" s="116">
        <v>1.1820330969267101E-2</v>
      </c>
      <c r="L35" s="115">
        <v>80</v>
      </c>
      <c r="M35" s="116">
        <v>0</v>
      </c>
      <c r="N35" s="115">
        <v>508</v>
      </c>
      <c r="O35" s="116">
        <v>9.9403578528827006E-3</v>
      </c>
      <c r="P35" s="122"/>
      <c r="Q35" s="114" t="s">
        <v>89</v>
      </c>
      <c r="R35" s="114" t="s">
        <v>89</v>
      </c>
      <c r="S35" s="118">
        <v>423</v>
      </c>
      <c r="T35" s="118">
        <v>0</v>
      </c>
      <c r="U35" s="118">
        <v>0</v>
      </c>
      <c r="V35" s="118">
        <v>423</v>
      </c>
      <c r="W35" s="118">
        <v>80</v>
      </c>
      <c r="X35" s="118">
        <v>503</v>
      </c>
      <c r="Y35" s="114" t="s">
        <v>181</v>
      </c>
      <c r="Z35" s="114" t="s">
        <v>151</v>
      </c>
    </row>
    <row r="36" spans="1:26" x14ac:dyDescent="0.2">
      <c r="A36" s="121"/>
      <c r="B36" s="114" t="s">
        <v>182</v>
      </c>
      <c r="C36" s="114" t="s">
        <v>183</v>
      </c>
      <c r="D36" s="115">
        <v>212</v>
      </c>
      <c r="E36" s="116">
        <v>-1.8518518518518504E-2</v>
      </c>
      <c r="F36" s="115">
        <v>0</v>
      </c>
      <c r="G36" s="116" t="s">
        <v>88</v>
      </c>
      <c r="H36" s="115">
        <v>0</v>
      </c>
      <c r="I36" s="116" t="s">
        <v>88</v>
      </c>
      <c r="J36" s="115">
        <v>212</v>
      </c>
      <c r="K36" s="116">
        <v>-1.8518518518518504E-2</v>
      </c>
      <c r="L36" s="115">
        <v>38</v>
      </c>
      <c r="M36" s="116">
        <v>-7.3170731707317097E-2</v>
      </c>
      <c r="N36" s="115">
        <v>250</v>
      </c>
      <c r="O36" s="116">
        <v>-2.7237354085603099E-2</v>
      </c>
      <c r="P36" s="122"/>
      <c r="Q36" s="114" t="s">
        <v>89</v>
      </c>
      <c r="R36" s="114" t="s">
        <v>89</v>
      </c>
      <c r="S36" s="118">
        <v>216</v>
      </c>
      <c r="T36" s="118">
        <v>0</v>
      </c>
      <c r="U36" s="118">
        <v>0</v>
      </c>
      <c r="V36" s="118">
        <v>216</v>
      </c>
      <c r="W36" s="118">
        <v>41</v>
      </c>
      <c r="X36" s="118">
        <v>257</v>
      </c>
      <c r="Y36" s="114" t="s">
        <v>184</v>
      </c>
      <c r="Z36" s="114" t="s">
        <v>151</v>
      </c>
    </row>
    <row r="37" spans="1:26" x14ac:dyDescent="0.2">
      <c r="A37" s="121"/>
      <c r="B37" s="114" t="s">
        <v>185</v>
      </c>
      <c r="C37" s="114" t="s">
        <v>186</v>
      </c>
      <c r="D37" s="115">
        <v>529</v>
      </c>
      <c r="E37" s="116">
        <v>-3.1135531135531101E-2</v>
      </c>
      <c r="F37" s="115">
        <v>0</v>
      </c>
      <c r="G37" s="116" t="s">
        <v>88</v>
      </c>
      <c r="H37" s="115">
        <v>0</v>
      </c>
      <c r="I37" s="116" t="s">
        <v>88</v>
      </c>
      <c r="J37" s="115">
        <v>529</v>
      </c>
      <c r="K37" s="116">
        <v>-3.1135531135531101E-2</v>
      </c>
      <c r="L37" s="115">
        <v>163</v>
      </c>
      <c r="M37" s="116">
        <v>0.30399999999999999</v>
      </c>
      <c r="N37" s="115">
        <v>692</v>
      </c>
      <c r="O37" s="116">
        <v>3.1296572280178805E-2</v>
      </c>
      <c r="P37" s="122"/>
      <c r="Q37" s="114" t="s">
        <v>89</v>
      </c>
      <c r="R37" s="114" t="s">
        <v>89</v>
      </c>
      <c r="S37" s="118">
        <v>546</v>
      </c>
      <c r="T37" s="118">
        <v>0</v>
      </c>
      <c r="U37" s="118">
        <v>0</v>
      </c>
      <c r="V37" s="118">
        <v>546</v>
      </c>
      <c r="W37" s="118">
        <v>125</v>
      </c>
      <c r="X37" s="118">
        <v>671</v>
      </c>
      <c r="Y37" s="114" t="s">
        <v>187</v>
      </c>
      <c r="Z37" s="114" t="s">
        <v>151</v>
      </c>
    </row>
    <row r="38" spans="1:26" x14ac:dyDescent="0.2">
      <c r="A38" s="121"/>
      <c r="B38" s="114" t="s">
        <v>188</v>
      </c>
      <c r="C38" s="114" t="s">
        <v>189</v>
      </c>
      <c r="D38" s="115">
        <v>458</v>
      </c>
      <c r="E38" s="116">
        <v>-0.11240310077519401</v>
      </c>
      <c r="F38" s="115">
        <v>0</v>
      </c>
      <c r="G38" s="116">
        <v>-1</v>
      </c>
      <c r="H38" s="115">
        <v>0</v>
      </c>
      <c r="I38" s="116" t="s">
        <v>88</v>
      </c>
      <c r="J38" s="115">
        <v>458</v>
      </c>
      <c r="K38" s="116">
        <v>-0.11411992263056099</v>
      </c>
      <c r="L38" s="115">
        <v>44</v>
      </c>
      <c r="M38" s="116">
        <v>-0.24137931034482801</v>
      </c>
      <c r="N38" s="115">
        <v>502</v>
      </c>
      <c r="O38" s="116">
        <v>-0.12695652173913</v>
      </c>
      <c r="P38" s="122"/>
      <c r="Q38" s="114" t="s">
        <v>89</v>
      </c>
      <c r="R38" s="114" t="s">
        <v>89</v>
      </c>
      <c r="S38" s="118">
        <v>516</v>
      </c>
      <c r="T38" s="118">
        <v>1</v>
      </c>
      <c r="U38" s="118">
        <v>0</v>
      </c>
      <c r="V38" s="118">
        <v>517</v>
      </c>
      <c r="W38" s="118">
        <v>58</v>
      </c>
      <c r="X38" s="118">
        <v>575</v>
      </c>
      <c r="Y38" s="114" t="s">
        <v>190</v>
      </c>
      <c r="Z38" s="114" t="s">
        <v>151</v>
      </c>
    </row>
    <row r="39" spans="1:26" x14ac:dyDescent="0.2">
      <c r="A39" s="121"/>
      <c r="B39" s="114" t="s">
        <v>191</v>
      </c>
      <c r="C39" s="114" t="s">
        <v>192</v>
      </c>
      <c r="D39" s="115">
        <v>263</v>
      </c>
      <c r="E39" s="116">
        <v>-2.5925925925925901E-2</v>
      </c>
      <c r="F39" s="115">
        <v>0</v>
      </c>
      <c r="G39" s="116" t="s">
        <v>88</v>
      </c>
      <c r="H39" s="115">
        <v>0</v>
      </c>
      <c r="I39" s="116" t="s">
        <v>88</v>
      </c>
      <c r="J39" s="115">
        <v>263</v>
      </c>
      <c r="K39" s="116">
        <v>-2.5925925925925901E-2</v>
      </c>
      <c r="L39" s="115">
        <v>45</v>
      </c>
      <c r="M39" s="116">
        <v>2.27272727272727E-2</v>
      </c>
      <c r="N39" s="115">
        <v>308</v>
      </c>
      <c r="O39" s="116">
        <v>-1.9108280254777104E-2</v>
      </c>
      <c r="P39" s="122"/>
      <c r="Q39" s="114" t="s">
        <v>89</v>
      </c>
      <c r="R39" s="114" t="s">
        <v>89</v>
      </c>
      <c r="S39" s="118">
        <v>270</v>
      </c>
      <c r="T39" s="118">
        <v>0</v>
      </c>
      <c r="U39" s="118">
        <v>0</v>
      </c>
      <c r="V39" s="118">
        <v>270</v>
      </c>
      <c r="W39" s="118">
        <v>44</v>
      </c>
      <c r="X39" s="118">
        <v>314</v>
      </c>
      <c r="Y39" s="114" t="s">
        <v>193</v>
      </c>
      <c r="Z39" s="114" t="s">
        <v>151</v>
      </c>
    </row>
    <row r="40" spans="1:26" x14ac:dyDescent="0.2">
      <c r="A40" s="121"/>
      <c r="B40" s="114" t="s">
        <v>194</v>
      </c>
      <c r="C40" s="114" t="s">
        <v>195</v>
      </c>
      <c r="D40" s="115">
        <v>164</v>
      </c>
      <c r="E40" s="116">
        <v>2.5000000000000001E-2</v>
      </c>
      <c r="F40" s="115">
        <v>0</v>
      </c>
      <c r="G40" s="116" t="s">
        <v>88</v>
      </c>
      <c r="H40" s="115">
        <v>0</v>
      </c>
      <c r="I40" s="116" t="s">
        <v>88</v>
      </c>
      <c r="J40" s="115">
        <v>164</v>
      </c>
      <c r="K40" s="116">
        <v>2.5000000000000001E-2</v>
      </c>
      <c r="L40" s="115">
        <v>56</v>
      </c>
      <c r="M40" s="116">
        <v>-8.1967213114754092E-2</v>
      </c>
      <c r="N40" s="115">
        <v>220</v>
      </c>
      <c r="O40" s="116">
        <v>-4.5248868778280495E-3</v>
      </c>
      <c r="P40" s="122"/>
      <c r="Q40" s="114" t="s">
        <v>89</v>
      </c>
      <c r="R40" s="114" t="s">
        <v>89</v>
      </c>
      <c r="S40" s="118">
        <v>160</v>
      </c>
      <c r="T40" s="118">
        <v>0</v>
      </c>
      <c r="U40" s="118">
        <v>0</v>
      </c>
      <c r="V40" s="118">
        <v>160</v>
      </c>
      <c r="W40" s="118">
        <v>61</v>
      </c>
      <c r="X40" s="118">
        <v>221</v>
      </c>
      <c r="Y40" s="114" t="s">
        <v>196</v>
      </c>
      <c r="Z40" s="114" t="s">
        <v>151</v>
      </c>
    </row>
    <row r="41" spans="1:26" x14ac:dyDescent="0.2">
      <c r="A41" s="121"/>
      <c r="B41" s="114" t="s">
        <v>197</v>
      </c>
      <c r="C41" s="114" t="s">
        <v>198</v>
      </c>
      <c r="D41" s="115">
        <v>103</v>
      </c>
      <c r="E41" s="116">
        <v>-3.7383177570093497E-2</v>
      </c>
      <c r="F41" s="115">
        <v>0</v>
      </c>
      <c r="G41" s="116" t="s">
        <v>88</v>
      </c>
      <c r="H41" s="115">
        <v>0</v>
      </c>
      <c r="I41" s="116" t="s">
        <v>88</v>
      </c>
      <c r="J41" s="115">
        <v>103</v>
      </c>
      <c r="K41" s="116">
        <v>-3.7383177570093497E-2</v>
      </c>
      <c r="L41" s="115">
        <v>32</v>
      </c>
      <c r="M41" s="116">
        <v>-0.44827586206896602</v>
      </c>
      <c r="N41" s="115">
        <v>135</v>
      </c>
      <c r="O41" s="116">
        <v>-0.18181818181818199</v>
      </c>
      <c r="P41" s="122"/>
      <c r="Q41" s="114" t="s">
        <v>89</v>
      </c>
      <c r="R41" s="114" t="s">
        <v>89</v>
      </c>
      <c r="S41" s="118">
        <v>107</v>
      </c>
      <c r="T41" s="118">
        <v>0</v>
      </c>
      <c r="U41" s="118">
        <v>0</v>
      </c>
      <c r="V41" s="118">
        <v>107</v>
      </c>
      <c r="W41" s="118">
        <v>58</v>
      </c>
      <c r="X41" s="118">
        <v>165</v>
      </c>
      <c r="Y41" s="114" t="s">
        <v>199</v>
      </c>
      <c r="Z41" s="114" t="s">
        <v>151</v>
      </c>
    </row>
    <row r="42" spans="1:26" x14ac:dyDescent="0.2">
      <c r="A42" s="121"/>
      <c r="B42" s="114" t="s">
        <v>200</v>
      </c>
      <c r="C42" s="114" t="s">
        <v>201</v>
      </c>
      <c r="D42" s="115">
        <v>259</v>
      </c>
      <c r="E42" s="116">
        <v>-2.6315789473684202E-2</v>
      </c>
      <c r="F42" s="115">
        <v>0</v>
      </c>
      <c r="G42" s="116" t="s">
        <v>88</v>
      </c>
      <c r="H42" s="115">
        <v>0</v>
      </c>
      <c r="I42" s="116" t="s">
        <v>88</v>
      </c>
      <c r="J42" s="115">
        <v>259</v>
      </c>
      <c r="K42" s="116">
        <v>-2.6315789473684202E-2</v>
      </c>
      <c r="L42" s="115">
        <v>13</v>
      </c>
      <c r="M42" s="116">
        <v>-0.35000000000000003</v>
      </c>
      <c r="N42" s="115">
        <v>272</v>
      </c>
      <c r="O42" s="116">
        <v>-4.8951048951049E-2</v>
      </c>
      <c r="P42" s="122"/>
      <c r="Q42" s="114" t="s">
        <v>89</v>
      </c>
      <c r="R42" s="114" t="s">
        <v>89</v>
      </c>
      <c r="S42" s="118">
        <v>266</v>
      </c>
      <c r="T42" s="118">
        <v>0</v>
      </c>
      <c r="U42" s="118">
        <v>0</v>
      </c>
      <c r="V42" s="118">
        <v>266</v>
      </c>
      <c r="W42" s="118">
        <v>20</v>
      </c>
      <c r="X42" s="118">
        <v>286</v>
      </c>
      <c r="Y42" s="114" t="s">
        <v>202</v>
      </c>
      <c r="Z42" s="114" t="s">
        <v>151</v>
      </c>
    </row>
    <row r="43" spans="1:26" x14ac:dyDescent="0.2">
      <c r="A43" s="121"/>
      <c r="B43" s="114" t="s">
        <v>203</v>
      </c>
      <c r="C43" s="114" t="s">
        <v>204</v>
      </c>
      <c r="D43" s="115">
        <v>107</v>
      </c>
      <c r="E43" s="116">
        <v>-9.2592592592592605E-3</v>
      </c>
      <c r="F43" s="115">
        <v>0</v>
      </c>
      <c r="G43" s="116" t="s">
        <v>88</v>
      </c>
      <c r="H43" s="115">
        <v>0</v>
      </c>
      <c r="I43" s="116" t="s">
        <v>88</v>
      </c>
      <c r="J43" s="115">
        <v>107</v>
      </c>
      <c r="K43" s="116">
        <v>-9.2592592592592605E-3</v>
      </c>
      <c r="L43" s="115">
        <v>12</v>
      </c>
      <c r="M43" s="116">
        <v>-0.33333333333333298</v>
      </c>
      <c r="N43" s="115">
        <v>119</v>
      </c>
      <c r="O43" s="116">
        <v>-5.5555555555555601E-2</v>
      </c>
      <c r="P43" s="122"/>
      <c r="Q43" s="114" t="s">
        <v>89</v>
      </c>
      <c r="R43" s="114" t="s">
        <v>89</v>
      </c>
      <c r="S43" s="118">
        <v>108</v>
      </c>
      <c r="T43" s="118">
        <v>0</v>
      </c>
      <c r="U43" s="118">
        <v>0</v>
      </c>
      <c r="V43" s="118">
        <v>108</v>
      </c>
      <c r="W43" s="118">
        <v>18</v>
      </c>
      <c r="X43" s="118">
        <v>126</v>
      </c>
      <c r="Y43" s="114" t="s">
        <v>205</v>
      </c>
      <c r="Z43" s="114" t="s">
        <v>151</v>
      </c>
    </row>
    <row r="44" spans="1:26" x14ac:dyDescent="0.2">
      <c r="A44" s="121"/>
      <c r="B44" s="114" t="s">
        <v>206</v>
      </c>
      <c r="C44" s="114" t="s">
        <v>207</v>
      </c>
      <c r="D44" s="115">
        <v>205</v>
      </c>
      <c r="E44" s="116">
        <v>1.99004975124378E-2</v>
      </c>
      <c r="F44" s="115">
        <v>0</v>
      </c>
      <c r="G44" s="116" t="s">
        <v>88</v>
      </c>
      <c r="H44" s="115">
        <v>0</v>
      </c>
      <c r="I44" s="116" t="s">
        <v>88</v>
      </c>
      <c r="J44" s="115">
        <v>205</v>
      </c>
      <c r="K44" s="116">
        <v>1.99004975124378E-2</v>
      </c>
      <c r="L44" s="115">
        <v>37</v>
      </c>
      <c r="M44" s="116">
        <v>0.85</v>
      </c>
      <c r="N44" s="115">
        <v>242</v>
      </c>
      <c r="O44" s="116">
        <v>9.5022624434389108E-2</v>
      </c>
      <c r="P44" s="122"/>
      <c r="Q44" s="114" t="s">
        <v>89</v>
      </c>
      <c r="R44" s="114" t="s">
        <v>89</v>
      </c>
      <c r="S44" s="118">
        <v>201</v>
      </c>
      <c r="T44" s="118">
        <v>0</v>
      </c>
      <c r="U44" s="118">
        <v>0</v>
      </c>
      <c r="V44" s="118">
        <v>201</v>
      </c>
      <c r="W44" s="118">
        <v>20</v>
      </c>
      <c r="X44" s="118">
        <v>221</v>
      </c>
      <c r="Y44" s="114" t="s">
        <v>208</v>
      </c>
      <c r="Z44" s="114" t="s">
        <v>151</v>
      </c>
    </row>
    <row r="45" spans="1:26" x14ac:dyDescent="0.2">
      <c r="A45" s="121"/>
      <c r="B45" s="114" t="s">
        <v>209</v>
      </c>
      <c r="C45" s="114" t="s">
        <v>210</v>
      </c>
      <c r="D45" s="115">
        <v>539</v>
      </c>
      <c r="E45" s="116">
        <v>0.13235294117647101</v>
      </c>
      <c r="F45" s="115">
        <v>0</v>
      </c>
      <c r="G45" s="116">
        <v>-1</v>
      </c>
      <c r="H45" s="115">
        <v>0</v>
      </c>
      <c r="I45" s="116">
        <v>-1</v>
      </c>
      <c r="J45" s="115">
        <v>539</v>
      </c>
      <c r="K45" s="116">
        <v>0.12058212058212101</v>
      </c>
      <c r="L45" s="115">
        <v>75</v>
      </c>
      <c r="M45" s="116">
        <v>0</v>
      </c>
      <c r="N45" s="115">
        <v>614</v>
      </c>
      <c r="O45" s="116">
        <v>0.10431654676259</v>
      </c>
      <c r="P45" s="122"/>
      <c r="Q45" s="114" t="s">
        <v>89</v>
      </c>
      <c r="R45" s="114" t="s">
        <v>89</v>
      </c>
      <c r="S45" s="118">
        <v>476</v>
      </c>
      <c r="T45" s="118">
        <v>2</v>
      </c>
      <c r="U45" s="118">
        <v>3</v>
      </c>
      <c r="V45" s="118">
        <v>481</v>
      </c>
      <c r="W45" s="118">
        <v>75</v>
      </c>
      <c r="X45" s="118">
        <v>556</v>
      </c>
      <c r="Y45" s="114" t="s">
        <v>211</v>
      </c>
      <c r="Z45" s="114" t="s">
        <v>151</v>
      </c>
    </row>
    <row r="46" spans="1:26" x14ac:dyDescent="0.2">
      <c r="A46" s="121"/>
      <c r="B46" s="114" t="s">
        <v>212</v>
      </c>
      <c r="C46" s="114" t="s">
        <v>213</v>
      </c>
      <c r="D46" s="115">
        <v>474</v>
      </c>
      <c r="E46" s="116">
        <v>1.06609808102345E-2</v>
      </c>
      <c r="F46" s="115">
        <v>0</v>
      </c>
      <c r="G46" s="116" t="s">
        <v>88</v>
      </c>
      <c r="H46" s="115">
        <v>0</v>
      </c>
      <c r="I46" s="116" t="s">
        <v>88</v>
      </c>
      <c r="J46" s="115">
        <v>474</v>
      </c>
      <c r="K46" s="116">
        <v>1.06609808102345E-2</v>
      </c>
      <c r="L46" s="115">
        <v>32</v>
      </c>
      <c r="M46" s="116">
        <v>-0.219512195121951</v>
      </c>
      <c r="N46" s="115">
        <v>506</v>
      </c>
      <c r="O46" s="116">
        <v>-7.8431372549019607E-3</v>
      </c>
      <c r="P46" s="122"/>
      <c r="Q46" s="114" t="s">
        <v>89</v>
      </c>
      <c r="R46" s="114" t="s">
        <v>89</v>
      </c>
      <c r="S46" s="118">
        <v>469</v>
      </c>
      <c r="T46" s="118">
        <v>0</v>
      </c>
      <c r="U46" s="118">
        <v>0</v>
      </c>
      <c r="V46" s="118">
        <v>469</v>
      </c>
      <c r="W46" s="118">
        <v>41</v>
      </c>
      <c r="X46" s="118">
        <v>510</v>
      </c>
      <c r="Y46" s="114" t="s">
        <v>214</v>
      </c>
      <c r="Z46" s="114" t="s">
        <v>151</v>
      </c>
    </row>
    <row r="47" spans="1:26" x14ac:dyDescent="0.2">
      <c r="A47" s="121"/>
      <c r="B47" s="114" t="s">
        <v>215</v>
      </c>
      <c r="C47" s="114" t="s">
        <v>216</v>
      </c>
      <c r="D47" s="115">
        <v>457</v>
      </c>
      <c r="E47" s="116">
        <v>-1.5086206896551701E-2</v>
      </c>
      <c r="F47" s="115">
        <v>0</v>
      </c>
      <c r="G47" s="116" t="s">
        <v>88</v>
      </c>
      <c r="H47" s="115">
        <v>0</v>
      </c>
      <c r="I47" s="116" t="s">
        <v>88</v>
      </c>
      <c r="J47" s="115">
        <v>457</v>
      </c>
      <c r="K47" s="116">
        <v>-1.5086206896551701E-2</v>
      </c>
      <c r="L47" s="115">
        <v>75</v>
      </c>
      <c r="M47" s="116">
        <v>-0.18478260869565197</v>
      </c>
      <c r="N47" s="115">
        <v>532</v>
      </c>
      <c r="O47" s="116">
        <v>-4.3165467625899297E-2</v>
      </c>
      <c r="P47" s="122"/>
      <c r="Q47" s="114" t="s">
        <v>89</v>
      </c>
      <c r="R47" s="114" t="s">
        <v>89</v>
      </c>
      <c r="S47" s="118">
        <v>464</v>
      </c>
      <c r="T47" s="118">
        <v>0</v>
      </c>
      <c r="U47" s="118">
        <v>0</v>
      </c>
      <c r="V47" s="118">
        <v>464</v>
      </c>
      <c r="W47" s="118">
        <v>92</v>
      </c>
      <c r="X47" s="118">
        <v>556</v>
      </c>
      <c r="Y47" s="114" t="s">
        <v>217</v>
      </c>
      <c r="Z47" s="114" t="s">
        <v>151</v>
      </c>
    </row>
    <row r="48" spans="1:26" x14ac:dyDescent="0.2">
      <c r="A48" s="121"/>
      <c r="B48" s="114" t="s">
        <v>218</v>
      </c>
      <c r="C48" s="114" t="s">
        <v>219</v>
      </c>
      <c r="D48" s="115">
        <v>340</v>
      </c>
      <c r="E48" s="116">
        <v>0</v>
      </c>
      <c r="F48" s="115">
        <v>0</v>
      </c>
      <c r="G48" s="116" t="s">
        <v>88</v>
      </c>
      <c r="H48" s="115">
        <v>0</v>
      </c>
      <c r="I48" s="116" t="s">
        <v>88</v>
      </c>
      <c r="J48" s="115">
        <v>340</v>
      </c>
      <c r="K48" s="116">
        <v>0</v>
      </c>
      <c r="L48" s="115">
        <v>38</v>
      </c>
      <c r="M48" s="116">
        <v>0.40740740740740705</v>
      </c>
      <c r="N48" s="115">
        <v>378</v>
      </c>
      <c r="O48" s="116">
        <v>2.9972752043596701E-2</v>
      </c>
      <c r="P48" s="122"/>
      <c r="Q48" s="114" t="s">
        <v>89</v>
      </c>
      <c r="R48" s="114" t="s">
        <v>89</v>
      </c>
      <c r="S48" s="118">
        <v>340</v>
      </c>
      <c r="T48" s="118">
        <v>0</v>
      </c>
      <c r="U48" s="118">
        <v>0</v>
      </c>
      <c r="V48" s="118">
        <v>340</v>
      </c>
      <c r="W48" s="118">
        <v>27</v>
      </c>
      <c r="X48" s="118">
        <v>367</v>
      </c>
      <c r="Y48" s="114" t="s">
        <v>220</v>
      </c>
      <c r="Z48" s="114" t="s">
        <v>151</v>
      </c>
    </row>
    <row r="49" spans="1:26" x14ac:dyDescent="0.2">
      <c r="A49" s="121"/>
      <c r="B49" s="114" t="s">
        <v>221</v>
      </c>
      <c r="C49" s="114" t="s">
        <v>222</v>
      </c>
      <c r="D49" s="115">
        <v>190</v>
      </c>
      <c r="E49" s="116">
        <v>-3.0612244897959204E-2</v>
      </c>
      <c r="F49" s="115">
        <v>0</v>
      </c>
      <c r="G49" s="116" t="s">
        <v>88</v>
      </c>
      <c r="H49" s="115">
        <v>0</v>
      </c>
      <c r="I49" s="116" t="s">
        <v>88</v>
      </c>
      <c r="J49" s="115">
        <v>190</v>
      </c>
      <c r="K49" s="116">
        <v>-3.0612244897959204E-2</v>
      </c>
      <c r="L49" s="115">
        <v>23</v>
      </c>
      <c r="M49" s="116">
        <v>0.64285714285714302</v>
      </c>
      <c r="N49" s="115">
        <v>213</v>
      </c>
      <c r="O49" s="116">
        <v>1.4285714285714301E-2</v>
      </c>
      <c r="P49" s="122"/>
      <c r="Q49" s="114" t="s">
        <v>89</v>
      </c>
      <c r="R49" s="114" t="s">
        <v>89</v>
      </c>
      <c r="S49" s="118">
        <v>196</v>
      </c>
      <c r="T49" s="118">
        <v>0</v>
      </c>
      <c r="U49" s="118">
        <v>0</v>
      </c>
      <c r="V49" s="118">
        <v>196</v>
      </c>
      <c r="W49" s="118">
        <v>14</v>
      </c>
      <c r="X49" s="118">
        <v>210</v>
      </c>
      <c r="Y49" s="114" t="s">
        <v>223</v>
      </c>
      <c r="Z49" s="114" t="s">
        <v>151</v>
      </c>
    </row>
    <row r="50" spans="1:26" x14ac:dyDescent="0.2">
      <c r="A50" s="121"/>
      <c r="B50" s="114" t="s">
        <v>224</v>
      </c>
      <c r="C50" s="114" t="s">
        <v>225</v>
      </c>
      <c r="D50" s="115">
        <v>580</v>
      </c>
      <c r="E50" s="116">
        <v>-5.1457975986277903E-3</v>
      </c>
      <c r="F50" s="115">
        <v>0</v>
      </c>
      <c r="G50" s="116" t="s">
        <v>88</v>
      </c>
      <c r="H50" s="115">
        <v>0</v>
      </c>
      <c r="I50" s="116" t="s">
        <v>88</v>
      </c>
      <c r="J50" s="115">
        <v>580</v>
      </c>
      <c r="K50" s="116">
        <v>-5.1457975986277903E-3</v>
      </c>
      <c r="L50" s="115">
        <v>75</v>
      </c>
      <c r="M50" s="116">
        <v>0.36363636363636398</v>
      </c>
      <c r="N50" s="115">
        <v>655</v>
      </c>
      <c r="O50" s="116">
        <v>2.6645768025078401E-2</v>
      </c>
      <c r="P50" s="122"/>
      <c r="Q50" s="114" t="s">
        <v>89</v>
      </c>
      <c r="R50" s="114" t="s">
        <v>89</v>
      </c>
      <c r="S50" s="118">
        <v>583</v>
      </c>
      <c r="T50" s="118">
        <v>0</v>
      </c>
      <c r="U50" s="118">
        <v>0</v>
      </c>
      <c r="V50" s="118">
        <v>583</v>
      </c>
      <c r="W50" s="118">
        <v>55</v>
      </c>
      <c r="X50" s="118">
        <v>638</v>
      </c>
      <c r="Y50" s="114" t="s">
        <v>226</v>
      </c>
      <c r="Z50" s="114" t="s">
        <v>151</v>
      </c>
    </row>
    <row r="51" spans="1:26" x14ac:dyDescent="0.2">
      <c r="A51" s="121"/>
      <c r="B51" s="114" t="s">
        <v>227</v>
      </c>
      <c r="C51" s="114" t="s">
        <v>228</v>
      </c>
      <c r="D51" s="115">
        <v>210</v>
      </c>
      <c r="E51" s="116">
        <v>1.94174757281553E-2</v>
      </c>
      <c r="F51" s="115">
        <v>0</v>
      </c>
      <c r="G51" s="116" t="s">
        <v>88</v>
      </c>
      <c r="H51" s="115">
        <v>0</v>
      </c>
      <c r="I51" s="116" t="s">
        <v>88</v>
      </c>
      <c r="J51" s="115">
        <v>210</v>
      </c>
      <c r="K51" s="116">
        <v>1.94174757281553E-2</v>
      </c>
      <c r="L51" s="115">
        <v>31</v>
      </c>
      <c r="M51" s="116">
        <v>0.72222222222222199</v>
      </c>
      <c r="N51" s="115">
        <v>241</v>
      </c>
      <c r="O51" s="116">
        <v>7.5892857142857095E-2</v>
      </c>
      <c r="P51" s="122"/>
      <c r="Q51" s="114" t="s">
        <v>89</v>
      </c>
      <c r="R51" s="114" t="s">
        <v>89</v>
      </c>
      <c r="S51" s="118">
        <v>206</v>
      </c>
      <c r="T51" s="118">
        <v>0</v>
      </c>
      <c r="U51" s="118">
        <v>0</v>
      </c>
      <c r="V51" s="118">
        <v>206</v>
      </c>
      <c r="W51" s="118">
        <v>18</v>
      </c>
      <c r="X51" s="118">
        <v>224</v>
      </c>
      <c r="Y51" s="114" t="s">
        <v>229</v>
      </c>
      <c r="Z51" s="114" t="s">
        <v>151</v>
      </c>
    </row>
    <row r="52" spans="1:26" x14ac:dyDescent="0.2">
      <c r="A52" s="121"/>
      <c r="B52" s="114" t="s">
        <v>230</v>
      </c>
      <c r="C52" s="114" t="s">
        <v>231</v>
      </c>
      <c r="D52" s="115">
        <v>104</v>
      </c>
      <c r="E52" s="116">
        <v>-3.7037037037037E-2</v>
      </c>
      <c r="F52" s="115">
        <v>0</v>
      </c>
      <c r="G52" s="116" t="s">
        <v>88</v>
      </c>
      <c r="H52" s="115">
        <v>0</v>
      </c>
      <c r="I52" s="116" t="s">
        <v>88</v>
      </c>
      <c r="J52" s="115">
        <v>104</v>
      </c>
      <c r="K52" s="116">
        <v>-3.7037037037037E-2</v>
      </c>
      <c r="L52" s="115">
        <v>0</v>
      </c>
      <c r="M52" s="116">
        <v>-1</v>
      </c>
      <c r="N52" s="115">
        <v>104</v>
      </c>
      <c r="O52" s="116">
        <v>-8.7719298245614002E-2</v>
      </c>
      <c r="P52" s="122"/>
      <c r="Q52" s="114" t="s">
        <v>89</v>
      </c>
      <c r="R52" s="114" t="s">
        <v>89</v>
      </c>
      <c r="S52" s="118">
        <v>108</v>
      </c>
      <c r="T52" s="118">
        <v>0</v>
      </c>
      <c r="U52" s="118">
        <v>0</v>
      </c>
      <c r="V52" s="118">
        <v>108</v>
      </c>
      <c r="W52" s="118">
        <v>6</v>
      </c>
      <c r="X52" s="118">
        <v>114</v>
      </c>
      <c r="Y52" s="114" t="s">
        <v>232</v>
      </c>
      <c r="Z52" s="114" t="s">
        <v>151</v>
      </c>
    </row>
    <row r="53" spans="1:26" x14ac:dyDescent="0.2">
      <c r="A53" s="123"/>
      <c r="B53" s="114" t="s">
        <v>233</v>
      </c>
      <c r="C53" s="114" t="s">
        <v>234</v>
      </c>
      <c r="D53" s="115">
        <v>430</v>
      </c>
      <c r="E53" s="116">
        <v>-2.7149321266968302E-2</v>
      </c>
      <c r="F53" s="115">
        <v>0</v>
      </c>
      <c r="G53" s="116" t="s">
        <v>88</v>
      </c>
      <c r="H53" s="115">
        <v>0</v>
      </c>
      <c r="I53" s="116" t="s">
        <v>88</v>
      </c>
      <c r="J53" s="115">
        <v>430</v>
      </c>
      <c r="K53" s="116">
        <v>-2.7149321266968302E-2</v>
      </c>
      <c r="L53" s="115">
        <v>146</v>
      </c>
      <c r="M53" s="116">
        <v>1.75471698113208</v>
      </c>
      <c r="N53" s="115">
        <v>576</v>
      </c>
      <c r="O53" s="116">
        <v>0.163636363636364</v>
      </c>
      <c r="P53" s="122"/>
      <c r="Q53" s="114" t="s">
        <v>89</v>
      </c>
      <c r="R53" s="114" t="s">
        <v>89</v>
      </c>
      <c r="S53" s="118">
        <v>442</v>
      </c>
      <c r="T53" s="118">
        <v>0</v>
      </c>
      <c r="U53" s="118">
        <v>0</v>
      </c>
      <c r="V53" s="118">
        <v>442</v>
      </c>
      <c r="W53" s="118">
        <v>53</v>
      </c>
      <c r="X53" s="118">
        <v>495</v>
      </c>
      <c r="Y53" s="114" t="s">
        <v>235</v>
      </c>
      <c r="Z53" s="114" t="s">
        <v>151</v>
      </c>
    </row>
    <row r="54" spans="1:26" x14ac:dyDescent="0.2">
      <c r="A54" s="124" t="s">
        <v>103</v>
      </c>
      <c r="B54" s="124"/>
      <c r="C54" s="124"/>
      <c r="D54" s="125">
        <v>9437</v>
      </c>
      <c r="E54" s="126">
        <v>1.4403955713210801E-2</v>
      </c>
      <c r="F54" s="125">
        <v>0</v>
      </c>
      <c r="G54" s="126">
        <v>-1</v>
      </c>
      <c r="H54" s="125">
        <v>632</v>
      </c>
      <c r="I54" s="126">
        <v>4.4628099173553704E-2</v>
      </c>
      <c r="J54" s="125">
        <v>10069</v>
      </c>
      <c r="K54" s="126">
        <v>1.58393866020985E-2</v>
      </c>
      <c r="L54" s="125">
        <v>2002</v>
      </c>
      <c r="M54" s="126">
        <v>2.7720739219712499E-2</v>
      </c>
      <c r="N54" s="125">
        <v>12071</v>
      </c>
      <c r="O54" s="126">
        <v>1.7790893760539599E-2</v>
      </c>
      <c r="P54" s="127"/>
      <c r="Q54" s="128"/>
      <c r="R54" s="128"/>
      <c r="S54" s="129">
        <v>9303</v>
      </c>
      <c r="T54" s="129">
        <v>4</v>
      </c>
      <c r="U54" s="129">
        <v>605</v>
      </c>
      <c r="V54" s="129">
        <v>9912</v>
      </c>
      <c r="W54" s="129">
        <v>1948</v>
      </c>
      <c r="X54" s="129">
        <v>11860</v>
      </c>
      <c r="Y54" s="128"/>
      <c r="Z54" s="128"/>
    </row>
    <row r="55" spans="1:26" s="136" customFormat="1" ht="22.5" x14ac:dyDescent="0.2">
      <c r="A55" s="130" t="s">
        <v>236</v>
      </c>
      <c r="B55" s="131"/>
      <c r="C55" s="131"/>
      <c r="D55" s="132">
        <f>D54+D24+D14</f>
        <v>22168</v>
      </c>
      <c r="E55" s="133">
        <f>((D54+D24+D14)-(S54+S24+S14))/(S54+S24+S14)</f>
        <v>-8.5635732636228418E-4</v>
      </c>
      <c r="F55" s="132">
        <f>F54+F24+F14</f>
        <v>1094</v>
      </c>
      <c r="G55" s="133">
        <f>((F54+F24+F14)-(T54+T24+T14))/(T54+T24+T14)</f>
        <v>-0.13380839271575615</v>
      </c>
      <c r="H55" s="132">
        <f>H54+H24+H14</f>
        <v>1142</v>
      </c>
      <c r="I55" s="133">
        <f>((H54+H24+H14)-(U54+U24+U14))/(U54+U24+U14)</f>
        <v>4.1020966271649952E-2</v>
      </c>
      <c r="J55" s="132">
        <f>J54+J24+J14</f>
        <v>24404</v>
      </c>
      <c r="K55" s="133">
        <f>((J54+J24+J14)-(V54+V24+V14))/(V54+V24+V14)</f>
        <v>-5.8255591314620931E-3</v>
      </c>
      <c r="L55" s="132">
        <f>L54+L24+L14</f>
        <v>5713</v>
      </c>
      <c r="M55" s="133">
        <f>((L54+L24+L14)-(W54+W24+W14))/(W54+W24+W14)</f>
        <v>4.308928245389812E-2</v>
      </c>
      <c r="N55" s="132">
        <f>N54+N24+N14</f>
        <v>30117</v>
      </c>
      <c r="O55" s="133">
        <f>((N54+N24+N14)-(X54+X24+X14))/(X54+X24+X14)</f>
        <v>3.0975219824140687E-3</v>
      </c>
      <c r="P55" s="134"/>
      <c r="Q55" s="134"/>
      <c r="R55" s="135"/>
      <c r="S55" s="135"/>
      <c r="T55" s="135"/>
      <c r="U55" s="135"/>
      <c r="V55" s="135"/>
      <c r="W55" s="135"/>
      <c r="X55" s="135"/>
    </row>
    <row r="56" spans="1:26" s="136" customFormat="1" x14ac:dyDescent="0.2">
      <c r="A56" s="130" t="s">
        <v>237</v>
      </c>
      <c r="B56" s="131"/>
      <c r="C56" s="131"/>
      <c r="D56" s="132">
        <f>D54+D24+D14+D9</f>
        <v>34402</v>
      </c>
      <c r="E56" s="133">
        <f>((D54+D24+D14+D9)-(S54+S24+S14+S9))/(S54+S24+S14+S9)</f>
        <v>-1.9969803150727859E-2</v>
      </c>
      <c r="F56" s="132">
        <f>F54+F24+F14+F9</f>
        <v>5765</v>
      </c>
      <c r="G56" s="133">
        <f>((F54+F24+F14+F9)-(T54+T24+T14+T9))/(T54+T24+T14+T9)</f>
        <v>-6.6245545837382569E-2</v>
      </c>
      <c r="H56" s="132">
        <f>H54+H24+H14+H9</f>
        <v>3748</v>
      </c>
      <c r="I56" s="133">
        <f>((H54+H24+H14+H9)-(U54+U24+U14+U9))/(U54+U24+U14+U9)</f>
        <v>-0.12163112256854933</v>
      </c>
      <c r="J56" s="132">
        <f>J54+J24+J14+J9</f>
        <v>43915</v>
      </c>
      <c r="K56" s="133">
        <f>((J54+J24+J14+J9)-(V54+V24+V14+V9))/(V54+V24+V14+V9)</f>
        <v>-3.5767609344809416E-2</v>
      </c>
      <c r="L56" s="132">
        <f>L54+L24+L14+L9</f>
        <v>8351</v>
      </c>
      <c r="M56" s="133">
        <f>((L54+L24+L14+L9)-(W54+W24+W14+W9))/(W54+W24+W14+W9)</f>
        <v>0.12093959731543624</v>
      </c>
      <c r="N56" s="132">
        <f>N54+N24+N14+N9</f>
        <v>52266</v>
      </c>
      <c r="O56" s="133">
        <f>((N54+N24+N14+N9)-(X54+X24+X14+X9))/(X54+X24+X14+X9)</f>
        <v>-1.3737404234441634E-2</v>
      </c>
      <c r="P56" s="134"/>
      <c r="Q56" s="134"/>
      <c r="R56" s="135"/>
      <c r="S56" s="135"/>
      <c r="T56" s="135"/>
      <c r="U56" s="135"/>
      <c r="V56" s="135"/>
      <c r="W56" s="135"/>
      <c r="X56" s="135"/>
    </row>
    <row r="57" spans="1:26" s="136" customFormat="1" x14ac:dyDescent="0.2">
      <c r="A57" s="130" t="s">
        <v>238</v>
      </c>
      <c r="B57" s="131"/>
      <c r="C57" s="131"/>
      <c r="D57" s="132">
        <f>D54+D24+D14+D9+D5</f>
        <v>45424</v>
      </c>
      <c r="E57" s="133">
        <f>((D54+D24+D14+D9+D5)-(S54+S24+S14+S9+S5))/(S54+S24+S14+S9+S5)</f>
        <v>-1.8623341831223265E-2</v>
      </c>
      <c r="F57" s="132">
        <f>F54+F24+F14+F9+F5</f>
        <v>16330</v>
      </c>
      <c r="G57" s="133">
        <f>((F54+F24+F14+F9+F5)-(T54+T24+T14+T9+T5))/(T54+T24+T14+T9+T5)</f>
        <v>-4.8922539312754802E-2</v>
      </c>
      <c r="H57" s="132">
        <f>H54+H24+H14+H9+H5</f>
        <v>3748</v>
      </c>
      <c r="I57" s="133">
        <f>((H54+H24+H14+H9+H5)-(U54+U24+U14+U9+U5))/(U54+U24+U14+U9+U5)</f>
        <v>-0.12163112256854933</v>
      </c>
      <c r="J57" s="132">
        <f>J54+J24+J14+J9+J5</f>
        <v>65502</v>
      </c>
      <c r="K57" s="133">
        <f>((J54+J24+J14+J9+J5)-(V54+V24+V14+V9+V5))/(V54+V24+V14+V9+V5)</f>
        <v>-3.2795357559470197E-2</v>
      </c>
      <c r="L57" s="132">
        <f>L54+L24+L14+L9+L5</f>
        <v>9076</v>
      </c>
      <c r="M57" s="133">
        <f>((L54+L24+L14+L9+L5)-(W54+W24+W14+W9+W5))/(W54+W24+W14+W9+W5)</f>
        <v>0.11375628911522886</v>
      </c>
      <c r="N57" s="132">
        <f>N54+N24+N14+N9+N5</f>
        <v>74578</v>
      </c>
      <c r="O57" s="133">
        <f>((N54+N24+N14+N9+N5)-(X54+X24+X14+X9+X5))/(X54+X24+X14+X9+X5)</f>
        <v>-1.7055040067482076E-2</v>
      </c>
      <c r="P57" s="134"/>
      <c r="Q57" s="134"/>
      <c r="R57" s="135"/>
      <c r="S57" s="135"/>
      <c r="T57" s="135"/>
      <c r="U57" s="135"/>
      <c r="V57" s="135"/>
      <c r="W57" s="135"/>
      <c r="X57" s="135"/>
    </row>
    <row r="58" spans="1:26" x14ac:dyDescent="0.2">
      <c r="A58" s="119" t="s">
        <v>239</v>
      </c>
      <c r="B58" s="114" t="s">
        <v>240</v>
      </c>
      <c r="C58" s="114" t="s">
        <v>241</v>
      </c>
      <c r="D58" s="115">
        <v>7</v>
      </c>
      <c r="E58" s="116">
        <v>-0.3</v>
      </c>
      <c r="F58" s="115">
        <v>1021</v>
      </c>
      <c r="G58" s="116">
        <v>-0.13106382978723399</v>
      </c>
      <c r="H58" s="115">
        <v>1</v>
      </c>
      <c r="I58" s="116" t="s">
        <v>88</v>
      </c>
      <c r="J58" s="115">
        <v>1029</v>
      </c>
      <c r="K58" s="116">
        <v>-0.13164556962025298</v>
      </c>
      <c r="L58" s="115">
        <v>448</v>
      </c>
      <c r="M58" s="116">
        <v>1.2512562814070398</v>
      </c>
      <c r="N58" s="115">
        <v>1477</v>
      </c>
      <c r="O58" s="116">
        <v>6.7196531791907502E-2</v>
      </c>
      <c r="P58" s="120">
        <v>6</v>
      </c>
      <c r="Q58" s="114" t="s">
        <v>90</v>
      </c>
      <c r="R58" s="114" t="s">
        <v>90</v>
      </c>
      <c r="S58" s="118">
        <v>10</v>
      </c>
      <c r="T58" s="118">
        <v>1175</v>
      </c>
      <c r="U58" s="118">
        <v>0</v>
      </c>
      <c r="V58" s="118">
        <v>1185</v>
      </c>
      <c r="W58" s="118">
        <v>199</v>
      </c>
      <c r="X58" s="118">
        <v>1384</v>
      </c>
      <c r="Y58" s="114" t="s">
        <v>242</v>
      </c>
      <c r="Z58" s="114" t="s">
        <v>243</v>
      </c>
    </row>
    <row r="59" spans="1:26" x14ac:dyDescent="0.2">
      <c r="A59" s="121"/>
      <c r="B59" s="114" t="s">
        <v>244</v>
      </c>
      <c r="C59" s="114" t="s">
        <v>245</v>
      </c>
      <c r="D59" s="115">
        <v>84</v>
      </c>
      <c r="E59" s="116">
        <v>-0.15151515151515202</v>
      </c>
      <c r="F59" s="115">
        <v>0</v>
      </c>
      <c r="G59" s="116" t="s">
        <v>88</v>
      </c>
      <c r="H59" s="115">
        <v>0</v>
      </c>
      <c r="I59" s="116" t="s">
        <v>88</v>
      </c>
      <c r="J59" s="115">
        <v>84</v>
      </c>
      <c r="K59" s="116">
        <v>-0.15151515151515202</v>
      </c>
      <c r="L59" s="115">
        <v>282</v>
      </c>
      <c r="M59" s="116">
        <v>0.65882352941176503</v>
      </c>
      <c r="N59" s="115">
        <v>366</v>
      </c>
      <c r="O59" s="116">
        <v>0.36059479553903301</v>
      </c>
      <c r="P59" s="122"/>
      <c r="Q59" s="114" t="s">
        <v>90</v>
      </c>
      <c r="R59" s="114" t="s">
        <v>90</v>
      </c>
      <c r="S59" s="118">
        <v>99</v>
      </c>
      <c r="T59" s="118">
        <v>0</v>
      </c>
      <c r="U59" s="118">
        <v>0</v>
      </c>
      <c r="V59" s="118">
        <v>99</v>
      </c>
      <c r="W59" s="118">
        <v>170</v>
      </c>
      <c r="X59" s="118">
        <v>269</v>
      </c>
      <c r="Y59" s="114" t="s">
        <v>246</v>
      </c>
      <c r="Z59" s="114" t="s">
        <v>243</v>
      </c>
    </row>
    <row r="60" spans="1:26" x14ac:dyDescent="0.2">
      <c r="A60" s="121"/>
      <c r="B60" s="114" t="s">
        <v>247</v>
      </c>
      <c r="C60" s="114" t="s">
        <v>248</v>
      </c>
      <c r="D60" s="115">
        <v>893</v>
      </c>
      <c r="E60" s="116">
        <v>-0.13886210221793602</v>
      </c>
      <c r="F60" s="115">
        <v>797</v>
      </c>
      <c r="G60" s="116">
        <v>-0.21786064769381699</v>
      </c>
      <c r="H60" s="115">
        <v>0</v>
      </c>
      <c r="I60" s="116" t="s">
        <v>88</v>
      </c>
      <c r="J60" s="115">
        <v>1690</v>
      </c>
      <c r="K60" s="116">
        <v>-0.178015564202335</v>
      </c>
      <c r="L60" s="115">
        <v>1827</v>
      </c>
      <c r="M60" s="116">
        <v>0.56555269922879203</v>
      </c>
      <c r="N60" s="115">
        <v>3517</v>
      </c>
      <c r="O60" s="116">
        <v>9.12193608439342E-2</v>
      </c>
      <c r="P60" s="122"/>
      <c r="Q60" s="114" t="s">
        <v>90</v>
      </c>
      <c r="R60" s="114" t="s">
        <v>90</v>
      </c>
      <c r="S60" s="118">
        <v>1037</v>
      </c>
      <c r="T60" s="118">
        <v>1019</v>
      </c>
      <c r="U60" s="118">
        <v>0</v>
      </c>
      <c r="V60" s="118">
        <v>2056</v>
      </c>
      <c r="W60" s="118">
        <v>1167</v>
      </c>
      <c r="X60" s="118">
        <v>3223</v>
      </c>
      <c r="Y60" s="114" t="s">
        <v>249</v>
      </c>
      <c r="Z60" s="114" t="s">
        <v>243</v>
      </c>
    </row>
    <row r="61" spans="1:26" x14ac:dyDescent="0.2">
      <c r="A61" s="121"/>
      <c r="B61" s="114" t="s">
        <v>250</v>
      </c>
      <c r="C61" s="114" t="s">
        <v>251</v>
      </c>
      <c r="D61" s="137">
        <v>0</v>
      </c>
      <c r="E61" s="138">
        <v>-1</v>
      </c>
      <c r="F61" s="137">
        <v>0</v>
      </c>
      <c r="G61" s="138" t="s">
        <v>88</v>
      </c>
      <c r="H61" s="137">
        <v>0</v>
      </c>
      <c r="I61" s="138" t="s">
        <v>88</v>
      </c>
      <c r="J61" s="137">
        <v>0</v>
      </c>
      <c r="K61" s="138">
        <v>-1</v>
      </c>
      <c r="L61" s="137">
        <v>65</v>
      </c>
      <c r="M61" s="138">
        <v>-0.80303030303030298</v>
      </c>
      <c r="N61" s="137">
        <v>65</v>
      </c>
      <c r="O61" s="138">
        <v>-0.85776805251641097</v>
      </c>
      <c r="P61" s="122"/>
      <c r="Q61" s="114" t="s">
        <v>90</v>
      </c>
      <c r="R61" s="114" t="s">
        <v>90</v>
      </c>
      <c r="S61" s="118">
        <v>127</v>
      </c>
      <c r="T61" s="118">
        <v>0</v>
      </c>
      <c r="U61" s="118">
        <v>0</v>
      </c>
      <c r="V61" s="118">
        <v>127</v>
      </c>
      <c r="W61" s="118">
        <v>330</v>
      </c>
      <c r="X61" s="118">
        <v>457</v>
      </c>
      <c r="Y61" s="114" t="s">
        <v>252</v>
      </c>
      <c r="Z61" s="114" t="s">
        <v>243</v>
      </c>
    </row>
    <row r="62" spans="1:26" x14ac:dyDescent="0.2">
      <c r="A62" s="121"/>
      <c r="B62" s="114" t="s">
        <v>253</v>
      </c>
      <c r="C62" s="114" t="s">
        <v>254</v>
      </c>
      <c r="D62" s="115">
        <v>131</v>
      </c>
      <c r="E62" s="116">
        <v>7.3770491803278701E-2</v>
      </c>
      <c r="F62" s="115">
        <v>0</v>
      </c>
      <c r="G62" s="116" t="s">
        <v>88</v>
      </c>
      <c r="H62" s="115">
        <v>0</v>
      </c>
      <c r="I62" s="116" t="s">
        <v>88</v>
      </c>
      <c r="J62" s="115">
        <v>131</v>
      </c>
      <c r="K62" s="116">
        <v>7.3770491803278701E-2</v>
      </c>
      <c r="L62" s="115">
        <v>226</v>
      </c>
      <c r="M62" s="116">
        <v>0.58041958041957997</v>
      </c>
      <c r="N62" s="115">
        <v>357</v>
      </c>
      <c r="O62" s="116">
        <v>0.34716981132075497</v>
      </c>
      <c r="P62" s="122"/>
      <c r="Q62" s="114" t="s">
        <v>90</v>
      </c>
      <c r="R62" s="114" t="s">
        <v>90</v>
      </c>
      <c r="S62" s="118">
        <v>122</v>
      </c>
      <c r="T62" s="118">
        <v>0</v>
      </c>
      <c r="U62" s="118">
        <v>0</v>
      </c>
      <c r="V62" s="118">
        <v>122</v>
      </c>
      <c r="W62" s="118">
        <v>143</v>
      </c>
      <c r="X62" s="118">
        <v>265</v>
      </c>
      <c r="Y62" s="114" t="s">
        <v>255</v>
      </c>
      <c r="Z62" s="114" t="s">
        <v>243</v>
      </c>
    </row>
    <row r="63" spans="1:26" x14ac:dyDescent="0.2">
      <c r="A63" s="123"/>
      <c r="B63" s="114" t="s">
        <v>256</v>
      </c>
      <c r="C63" s="114" t="s">
        <v>257</v>
      </c>
      <c r="D63" s="115">
        <v>62</v>
      </c>
      <c r="E63" s="116">
        <v>-0.234567901234568</v>
      </c>
      <c r="F63" s="115">
        <v>11</v>
      </c>
      <c r="G63" s="116">
        <v>-0.45</v>
      </c>
      <c r="H63" s="115">
        <v>0</v>
      </c>
      <c r="I63" s="116">
        <v>-1</v>
      </c>
      <c r="J63" s="115">
        <v>73</v>
      </c>
      <c r="K63" s="116">
        <v>-0.31775700934579404</v>
      </c>
      <c r="L63" s="115">
        <v>105</v>
      </c>
      <c r="M63" s="116">
        <v>0.45833333333333298</v>
      </c>
      <c r="N63" s="115">
        <v>178</v>
      </c>
      <c r="O63" s="116">
        <v>-5.5865921787709499E-3</v>
      </c>
      <c r="P63" s="122"/>
      <c r="Q63" s="114" t="s">
        <v>90</v>
      </c>
      <c r="R63" s="114" t="s">
        <v>90</v>
      </c>
      <c r="S63" s="118">
        <v>81</v>
      </c>
      <c r="T63" s="118">
        <v>20</v>
      </c>
      <c r="U63" s="118">
        <v>6</v>
      </c>
      <c r="V63" s="118">
        <v>107</v>
      </c>
      <c r="W63" s="118">
        <v>72</v>
      </c>
      <c r="X63" s="118">
        <v>179</v>
      </c>
      <c r="Y63" s="114" t="s">
        <v>258</v>
      </c>
      <c r="Z63" s="114" t="s">
        <v>243</v>
      </c>
    </row>
    <row r="64" spans="1:26" x14ac:dyDescent="0.2">
      <c r="A64" s="124" t="s">
        <v>103</v>
      </c>
      <c r="B64" s="124"/>
      <c r="C64" s="124"/>
      <c r="D64" s="125">
        <v>1177</v>
      </c>
      <c r="E64" s="126">
        <v>-0.20257452574525703</v>
      </c>
      <c r="F64" s="125">
        <v>1829</v>
      </c>
      <c r="G64" s="126">
        <v>-0.173893405600723</v>
      </c>
      <c r="H64" s="125">
        <v>1</v>
      </c>
      <c r="I64" s="126">
        <v>-0.83333333333333293</v>
      </c>
      <c r="J64" s="125">
        <v>3007</v>
      </c>
      <c r="K64" s="126">
        <v>-0.18641774891774901</v>
      </c>
      <c r="L64" s="125">
        <v>2953</v>
      </c>
      <c r="M64" s="126">
        <v>0.41902931283036998</v>
      </c>
      <c r="N64" s="125">
        <v>5960</v>
      </c>
      <c r="O64" s="126">
        <v>3.1677341180543502E-2</v>
      </c>
      <c r="P64" s="127"/>
      <c r="Q64" s="128"/>
      <c r="R64" s="128"/>
      <c r="S64" s="129">
        <v>1476</v>
      </c>
      <c r="T64" s="129">
        <v>2214</v>
      </c>
      <c r="U64" s="129">
        <v>6</v>
      </c>
      <c r="V64" s="129">
        <v>3696</v>
      </c>
      <c r="W64" s="129">
        <v>2081</v>
      </c>
      <c r="X64" s="129">
        <v>5777</v>
      </c>
      <c r="Y64" s="128"/>
      <c r="Z64" s="128"/>
    </row>
    <row r="65" spans="1:26" x14ac:dyDescent="0.2">
      <c r="A65" s="124" t="s">
        <v>259</v>
      </c>
      <c r="B65" s="124"/>
      <c r="C65" s="124"/>
      <c r="D65" s="125">
        <v>46601</v>
      </c>
      <c r="E65" s="126">
        <v>-2.4308027302039299E-2</v>
      </c>
      <c r="F65" s="125">
        <v>18159</v>
      </c>
      <c r="G65" s="126">
        <v>-6.3196450680974001E-2</v>
      </c>
      <c r="H65" s="125">
        <v>3749</v>
      </c>
      <c r="I65" s="126">
        <v>-0.12263047039550701</v>
      </c>
      <c r="J65" s="125">
        <v>68509</v>
      </c>
      <c r="K65" s="126">
        <v>-4.07454598916255E-2</v>
      </c>
      <c r="L65" s="125">
        <v>12029</v>
      </c>
      <c r="M65" s="126">
        <v>0.17585532746823099</v>
      </c>
      <c r="N65" s="125">
        <v>80538</v>
      </c>
      <c r="O65" s="126">
        <v>-1.3607025193205101E-2</v>
      </c>
      <c r="P65" s="139"/>
      <c r="Q65" s="128"/>
      <c r="R65" s="128"/>
      <c r="S65" s="129">
        <v>47762</v>
      </c>
      <c r="T65" s="129">
        <v>19384</v>
      </c>
      <c r="U65" s="129">
        <v>4273</v>
      </c>
      <c r="V65" s="129">
        <v>71419</v>
      </c>
      <c r="W65" s="129">
        <v>10230</v>
      </c>
      <c r="X65" s="129">
        <v>81649</v>
      </c>
      <c r="Y65" s="128"/>
      <c r="Z65" s="128"/>
    </row>
  </sheetData>
  <pageMargins left="0.23622047244094491" right="0.23622047244094491" top="0.55118110236220474" bottom="0.35433070866141736" header="0.31496062992125984" footer="0.31496062992125984"/>
  <pageSetup paperSize="9"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zoomScaleNormal="16680" zoomScaleSheetLayoutView="5040" workbookViewId="0">
      <selection activeCell="A2" sqref="A2"/>
    </sheetView>
  </sheetViews>
  <sheetFormatPr defaultRowHeight="11.25" x14ac:dyDescent="0.2"/>
  <cols>
    <col min="1" max="1" width="28.7109375" style="111" bestFit="1" customWidth="1"/>
    <col min="2" max="2" width="4.7109375" style="111" bestFit="1" customWidth="1"/>
    <col min="3" max="3" width="23.7109375" style="111" bestFit="1" customWidth="1"/>
    <col min="4" max="15" width="12.7109375" style="111" customWidth="1"/>
    <col min="16" max="16" width="9.42578125" style="111" hidden="1" customWidth="1"/>
    <col min="17" max="17" width="15.28515625" style="111" hidden="1" customWidth="1"/>
    <col min="18" max="18" width="6.7109375" style="111" hidden="1" customWidth="1"/>
    <col min="19" max="19" width="23.42578125" style="111" hidden="1" customWidth="1"/>
    <col min="20" max="20" width="22.7109375" style="111" hidden="1" customWidth="1"/>
    <col min="21" max="21" width="19.28515625" style="111" hidden="1" customWidth="1"/>
    <col min="22" max="22" width="18.85546875" style="111" hidden="1" customWidth="1"/>
    <col min="23" max="23" width="23.85546875" style="111" hidden="1" customWidth="1"/>
    <col min="24" max="24" width="15.5703125" style="111" hidden="1" customWidth="1"/>
    <col min="25" max="25" width="32.42578125" style="111" hidden="1" customWidth="1"/>
    <col min="26" max="26" width="23.28515625" style="111" hidden="1" customWidth="1"/>
    <col min="27" max="16384" width="9.140625" style="111"/>
  </cols>
  <sheetData>
    <row r="1" spans="1:26" ht="15.75" x14ac:dyDescent="0.25">
      <c r="A1" s="110" t="s">
        <v>260</v>
      </c>
    </row>
    <row r="4" spans="1:26" ht="33.75" x14ac:dyDescent="0.2">
      <c r="A4" s="112" t="s">
        <v>60</v>
      </c>
      <c r="B4" s="112" t="s">
        <v>61</v>
      </c>
      <c r="C4" s="112" t="s">
        <v>62</v>
      </c>
      <c r="D4" s="112" t="s">
        <v>63</v>
      </c>
      <c r="E4" s="112" t="s">
        <v>64</v>
      </c>
      <c r="F4" s="112" t="s">
        <v>65</v>
      </c>
      <c r="G4" s="112" t="s">
        <v>66</v>
      </c>
      <c r="H4" s="112" t="s">
        <v>67</v>
      </c>
      <c r="I4" s="112" t="s">
        <v>68</v>
      </c>
      <c r="J4" s="112" t="s">
        <v>69</v>
      </c>
      <c r="K4" s="112" t="s">
        <v>70</v>
      </c>
      <c r="L4" s="112" t="s">
        <v>31</v>
      </c>
      <c r="M4" s="112" t="s">
        <v>71</v>
      </c>
      <c r="N4" s="112" t="s">
        <v>72</v>
      </c>
      <c r="O4" s="112" t="s">
        <v>73</v>
      </c>
      <c r="P4" s="113" t="s">
        <v>74</v>
      </c>
      <c r="Q4" s="113" t="s">
        <v>75</v>
      </c>
      <c r="R4" s="113" t="s">
        <v>76</v>
      </c>
      <c r="S4" s="113" t="s">
        <v>77</v>
      </c>
      <c r="T4" s="113" t="s">
        <v>78</v>
      </c>
      <c r="U4" s="113" t="s">
        <v>79</v>
      </c>
      <c r="V4" s="113" t="s">
        <v>80</v>
      </c>
      <c r="W4" s="113" t="s">
        <v>81</v>
      </c>
      <c r="X4" s="113" t="s">
        <v>82</v>
      </c>
      <c r="Y4" s="113" t="s">
        <v>83</v>
      </c>
      <c r="Z4" s="113" t="s">
        <v>84</v>
      </c>
    </row>
    <row r="5" spans="1:26" x14ac:dyDescent="0.2">
      <c r="A5" s="114" t="s">
        <v>85</v>
      </c>
      <c r="B5" s="114" t="s">
        <v>86</v>
      </c>
      <c r="C5" s="114" t="s">
        <v>87</v>
      </c>
      <c r="D5" s="115">
        <v>98099</v>
      </c>
      <c r="E5" s="116">
        <v>-2.7393864884693898E-2</v>
      </c>
      <c r="F5" s="115">
        <v>99763</v>
      </c>
      <c r="G5" s="116">
        <v>-4.1275058140652299E-2</v>
      </c>
      <c r="H5" s="115">
        <v>0</v>
      </c>
      <c r="I5" s="116" t="s">
        <v>88</v>
      </c>
      <c r="J5" s="115">
        <v>197862</v>
      </c>
      <c r="K5" s="116">
        <v>-3.4442709349990198E-2</v>
      </c>
      <c r="L5" s="115">
        <v>7117</v>
      </c>
      <c r="M5" s="116">
        <v>3.2197244379985501E-2</v>
      </c>
      <c r="N5" s="115">
        <v>204979</v>
      </c>
      <c r="O5" s="116">
        <v>-3.2273446167646297E-2</v>
      </c>
      <c r="P5" s="117">
        <v>1</v>
      </c>
      <c r="Q5" s="114" t="s">
        <v>89</v>
      </c>
      <c r="R5" s="114" t="s">
        <v>90</v>
      </c>
      <c r="S5" s="118">
        <v>100862</v>
      </c>
      <c r="T5" s="118">
        <v>104058</v>
      </c>
      <c r="U5" s="118">
        <v>0</v>
      </c>
      <c r="V5" s="118">
        <v>204920</v>
      </c>
      <c r="W5" s="118">
        <v>6895</v>
      </c>
      <c r="X5" s="118">
        <v>211815</v>
      </c>
      <c r="Y5" s="114" t="s">
        <v>91</v>
      </c>
      <c r="Z5" s="114" t="s">
        <v>91</v>
      </c>
    </row>
    <row r="6" spans="1:26" x14ac:dyDescent="0.2">
      <c r="A6" s="119" t="s">
        <v>92</v>
      </c>
      <c r="B6" s="114" t="s">
        <v>93</v>
      </c>
      <c r="C6" s="114" t="s">
        <v>94</v>
      </c>
      <c r="D6" s="115">
        <v>45135</v>
      </c>
      <c r="E6" s="116">
        <v>-4.6134663341645898E-2</v>
      </c>
      <c r="F6" s="115">
        <v>17630</v>
      </c>
      <c r="G6" s="116">
        <v>-3.8975197601526297E-2</v>
      </c>
      <c r="H6" s="115">
        <v>12704</v>
      </c>
      <c r="I6" s="116">
        <v>-0.130993912032287</v>
      </c>
      <c r="J6" s="115">
        <v>75469</v>
      </c>
      <c r="K6" s="116">
        <v>-5.9951172118283096E-2</v>
      </c>
      <c r="L6" s="115">
        <v>8977</v>
      </c>
      <c r="M6" s="116">
        <v>0.115571020255996</v>
      </c>
      <c r="N6" s="115">
        <v>84446</v>
      </c>
      <c r="O6" s="116">
        <v>-4.3960647126085405E-2</v>
      </c>
      <c r="P6" s="120">
        <v>2</v>
      </c>
      <c r="Q6" s="114" t="s">
        <v>89</v>
      </c>
      <c r="R6" s="114" t="s">
        <v>89</v>
      </c>
      <c r="S6" s="118">
        <v>47318</v>
      </c>
      <c r="T6" s="118">
        <v>18345</v>
      </c>
      <c r="U6" s="118">
        <v>14619</v>
      </c>
      <c r="V6" s="118">
        <v>80282</v>
      </c>
      <c r="W6" s="118">
        <v>8047</v>
      </c>
      <c r="X6" s="118">
        <v>88329</v>
      </c>
      <c r="Y6" s="114" t="s">
        <v>95</v>
      </c>
      <c r="Z6" s="114" t="s">
        <v>96</v>
      </c>
    </row>
    <row r="7" spans="1:26" x14ac:dyDescent="0.2">
      <c r="A7" s="121"/>
      <c r="B7" s="114" t="s">
        <v>97</v>
      </c>
      <c r="C7" s="114" t="s">
        <v>98</v>
      </c>
      <c r="D7" s="115">
        <v>26752</v>
      </c>
      <c r="E7" s="116">
        <v>-2.5711996503751201E-2</v>
      </c>
      <c r="F7" s="115">
        <v>21089</v>
      </c>
      <c r="G7" s="116">
        <v>-7.1214656918876101E-2</v>
      </c>
      <c r="H7" s="115">
        <v>15449</v>
      </c>
      <c r="I7" s="116">
        <v>-0.10227206694171699</v>
      </c>
      <c r="J7" s="115">
        <v>63290</v>
      </c>
      <c r="K7" s="116">
        <v>-6.0602912145815098E-2</v>
      </c>
      <c r="L7" s="115">
        <v>10144</v>
      </c>
      <c r="M7" s="116">
        <v>-1.0920436817472701E-2</v>
      </c>
      <c r="N7" s="115">
        <v>73434</v>
      </c>
      <c r="O7" s="116">
        <v>-5.4039083332259902E-2</v>
      </c>
      <c r="P7" s="122"/>
      <c r="Q7" s="114" t="s">
        <v>89</v>
      </c>
      <c r="R7" s="114" t="s">
        <v>89</v>
      </c>
      <c r="S7" s="118">
        <v>27458</v>
      </c>
      <c r="T7" s="118">
        <v>22706</v>
      </c>
      <c r="U7" s="118">
        <v>17209</v>
      </c>
      <c r="V7" s="118">
        <v>67373</v>
      </c>
      <c r="W7" s="118">
        <v>10256</v>
      </c>
      <c r="X7" s="118">
        <v>77629</v>
      </c>
      <c r="Y7" s="114" t="s">
        <v>99</v>
      </c>
      <c r="Z7" s="114" t="s">
        <v>96</v>
      </c>
    </row>
    <row r="8" spans="1:26" x14ac:dyDescent="0.2">
      <c r="A8" s="123"/>
      <c r="B8" s="114" t="s">
        <v>100</v>
      </c>
      <c r="C8" s="114" t="s">
        <v>101</v>
      </c>
      <c r="D8" s="115">
        <v>37806</v>
      </c>
      <c r="E8" s="116">
        <v>0</v>
      </c>
      <c r="F8" s="115">
        <v>7438</v>
      </c>
      <c r="G8" s="116">
        <v>-9.292682926829271E-2</v>
      </c>
      <c r="H8" s="115">
        <v>0</v>
      </c>
      <c r="I8" s="116">
        <v>-1</v>
      </c>
      <c r="J8" s="115">
        <v>45244</v>
      </c>
      <c r="K8" s="116">
        <v>-1.6691297922281099E-2</v>
      </c>
      <c r="L8" s="115">
        <v>6054</v>
      </c>
      <c r="M8" s="116">
        <v>2.9821073558648102E-3</v>
      </c>
      <c r="N8" s="115">
        <v>51298</v>
      </c>
      <c r="O8" s="116">
        <v>-1.4409775591761501E-2</v>
      </c>
      <c r="P8" s="122"/>
      <c r="Q8" s="114" t="s">
        <v>89</v>
      </c>
      <c r="R8" s="114" t="s">
        <v>89</v>
      </c>
      <c r="S8" s="118">
        <v>37806</v>
      </c>
      <c r="T8" s="118">
        <v>8200</v>
      </c>
      <c r="U8" s="118">
        <v>6</v>
      </c>
      <c r="V8" s="118">
        <v>46012</v>
      </c>
      <c r="W8" s="118">
        <v>6036</v>
      </c>
      <c r="X8" s="118">
        <v>52048</v>
      </c>
      <c r="Y8" s="114" t="s">
        <v>102</v>
      </c>
      <c r="Z8" s="114" t="s">
        <v>96</v>
      </c>
    </row>
    <row r="9" spans="1:26" x14ac:dyDescent="0.2">
      <c r="A9" s="124" t="s">
        <v>103</v>
      </c>
      <c r="B9" s="124"/>
      <c r="C9" s="124"/>
      <c r="D9" s="125">
        <v>109693</v>
      </c>
      <c r="E9" s="126">
        <v>-2.5661295766641199E-2</v>
      </c>
      <c r="F9" s="125">
        <v>46157</v>
      </c>
      <c r="G9" s="126">
        <v>-6.28210594708737E-2</v>
      </c>
      <c r="H9" s="125">
        <v>28153</v>
      </c>
      <c r="I9" s="126">
        <v>-0.11563108625997399</v>
      </c>
      <c r="J9" s="125">
        <v>184003</v>
      </c>
      <c r="K9" s="126">
        <v>-4.9900086230488402E-2</v>
      </c>
      <c r="L9" s="125">
        <v>25175</v>
      </c>
      <c r="M9" s="126">
        <v>3.4348165495706497E-2</v>
      </c>
      <c r="N9" s="125">
        <v>209178</v>
      </c>
      <c r="O9" s="126">
        <v>-4.0494298322064505E-2</v>
      </c>
      <c r="P9" s="127"/>
      <c r="Q9" s="128"/>
      <c r="R9" s="128"/>
      <c r="S9" s="129">
        <v>112582</v>
      </c>
      <c r="T9" s="129">
        <v>49251</v>
      </c>
      <c r="U9" s="129">
        <v>31834</v>
      </c>
      <c r="V9" s="129">
        <v>193667</v>
      </c>
      <c r="W9" s="129">
        <v>24339</v>
      </c>
      <c r="X9" s="129">
        <v>218006</v>
      </c>
      <c r="Y9" s="128"/>
      <c r="Z9" s="128"/>
    </row>
    <row r="10" spans="1:26" x14ac:dyDescent="0.2">
      <c r="A10" s="119" t="s">
        <v>104</v>
      </c>
      <c r="B10" s="114" t="s">
        <v>105</v>
      </c>
      <c r="C10" s="114" t="s">
        <v>106</v>
      </c>
      <c r="D10" s="115">
        <v>30275</v>
      </c>
      <c r="E10" s="116">
        <v>-1.53831143489007E-2</v>
      </c>
      <c r="F10" s="115">
        <v>375</v>
      </c>
      <c r="G10" s="116">
        <v>2.6737967914438501E-3</v>
      </c>
      <c r="H10" s="115">
        <v>6</v>
      </c>
      <c r="I10" s="116">
        <v>2</v>
      </c>
      <c r="J10" s="115">
        <v>30656</v>
      </c>
      <c r="K10" s="116">
        <v>-1.50366276828171E-2</v>
      </c>
      <c r="L10" s="115">
        <v>5777</v>
      </c>
      <c r="M10" s="116">
        <v>7.3234524847428104E-3</v>
      </c>
      <c r="N10" s="115">
        <v>36433</v>
      </c>
      <c r="O10" s="116">
        <v>-1.1557557177351499E-2</v>
      </c>
      <c r="P10" s="120">
        <v>3</v>
      </c>
      <c r="Q10" s="114" t="s">
        <v>89</v>
      </c>
      <c r="R10" s="114" t="s">
        <v>89</v>
      </c>
      <c r="S10" s="118">
        <v>30748</v>
      </c>
      <c r="T10" s="118">
        <v>374</v>
      </c>
      <c r="U10" s="118">
        <v>2</v>
      </c>
      <c r="V10" s="118">
        <v>31124</v>
      </c>
      <c r="W10" s="118">
        <v>5735</v>
      </c>
      <c r="X10" s="118">
        <v>36859</v>
      </c>
      <c r="Y10" s="114" t="s">
        <v>107</v>
      </c>
      <c r="Z10" s="114" t="s">
        <v>108</v>
      </c>
    </row>
    <row r="11" spans="1:26" x14ac:dyDescent="0.2">
      <c r="A11" s="121"/>
      <c r="B11" s="114" t="s">
        <v>109</v>
      </c>
      <c r="C11" s="114" t="s">
        <v>110</v>
      </c>
      <c r="D11" s="115">
        <v>9377</v>
      </c>
      <c r="E11" s="116">
        <v>1.4936681459032401E-2</v>
      </c>
      <c r="F11" s="115">
        <v>4574</v>
      </c>
      <c r="G11" s="116">
        <v>-6.3855914858780199E-2</v>
      </c>
      <c r="H11" s="115">
        <v>4</v>
      </c>
      <c r="I11" s="116">
        <v>1</v>
      </c>
      <c r="J11" s="115">
        <v>13955</v>
      </c>
      <c r="K11" s="116">
        <v>-1.2175267218800901E-2</v>
      </c>
      <c r="L11" s="115">
        <v>3058</v>
      </c>
      <c r="M11" s="116">
        <v>-2.04996796925048E-2</v>
      </c>
      <c r="N11" s="115">
        <v>17013</v>
      </c>
      <c r="O11" s="116">
        <v>-1.3681952576961001E-2</v>
      </c>
      <c r="P11" s="122"/>
      <c r="Q11" s="114" t="s">
        <v>89</v>
      </c>
      <c r="R11" s="114" t="s">
        <v>89</v>
      </c>
      <c r="S11" s="118">
        <v>9239</v>
      </c>
      <c r="T11" s="118">
        <v>4886</v>
      </c>
      <c r="U11" s="118">
        <v>2</v>
      </c>
      <c r="V11" s="118">
        <v>14127</v>
      </c>
      <c r="W11" s="118">
        <v>3122</v>
      </c>
      <c r="X11" s="118">
        <v>17249</v>
      </c>
      <c r="Y11" s="114" t="s">
        <v>111</v>
      </c>
      <c r="Z11" s="114" t="s">
        <v>108</v>
      </c>
    </row>
    <row r="12" spans="1:26" x14ac:dyDescent="0.2">
      <c r="A12" s="121"/>
      <c r="B12" s="114" t="s">
        <v>112</v>
      </c>
      <c r="C12" s="114" t="s">
        <v>113</v>
      </c>
      <c r="D12" s="115">
        <v>27280</v>
      </c>
      <c r="E12" s="116">
        <v>-3.6144578313253004E-2</v>
      </c>
      <c r="F12" s="115">
        <v>1094</v>
      </c>
      <c r="G12" s="116">
        <v>-0.104013104013104</v>
      </c>
      <c r="H12" s="115">
        <v>9</v>
      </c>
      <c r="I12" s="116">
        <v>-0.1</v>
      </c>
      <c r="J12" s="115">
        <v>28383</v>
      </c>
      <c r="K12" s="116">
        <v>-3.8972032234035295E-2</v>
      </c>
      <c r="L12" s="115">
        <v>7434</v>
      </c>
      <c r="M12" s="116">
        <v>-4.5454545454545497E-2</v>
      </c>
      <c r="N12" s="115">
        <v>35817</v>
      </c>
      <c r="O12" s="116">
        <v>-4.03247414393655E-2</v>
      </c>
      <c r="P12" s="122"/>
      <c r="Q12" s="114" t="s">
        <v>89</v>
      </c>
      <c r="R12" s="114" t="s">
        <v>89</v>
      </c>
      <c r="S12" s="118">
        <v>28303</v>
      </c>
      <c r="T12" s="118">
        <v>1221</v>
      </c>
      <c r="U12" s="118">
        <v>10</v>
      </c>
      <c r="V12" s="118">
        <v>29534</v>
      </c>
      <c r="W12" s="118">
        <v>7788</v>
      </c>
      <c r="X12" s="118">
        <v>37322</v>
      </c>
      <c r="Y12" s="114" t="s">
        <v>114</v>
      </c>
      <c r="Z12" s="114" t="s">
        <v>108</v>
      </c>
    </row>
    <row r="13" spans="1:26" x14ac:dyDescent="0.2">
      <c r="A13" s="123"/>
      <c r="B13" s="114" t="s">
        <v>115</v>
      </c>
      <c r="C13" s="114" t="s">
        <v>116</v>
      </c>
      <c r="D13" s="115">
        <v>8681</v>
      </c>
      <c r="E13" s="116">
        <v>6.8430769230769212E-2</v>
      </c>
      <c r="F13" s="115">
        <v>2909</v>
      </c>
      <c r="G13" s="116">
        <v>-6.4329366355741394E-2</v>
      </c>
      <c r="H13" s="115">
        <v>0</v>
      </c>
      <c r="I13" s="116">
        <v>-1</v>
      </c>
      <c r="J13" s="115">
        <v>11590</v>
      </c>
      <c r="K13" s="116">
        <v>3.15976858032933E-2</v>
      </c>
      <c r="L13" s="115">
        <v>2960</v>
      </c>
      <c r="M13" s="116">
        <v>-2.9189898327320399E-2</v>
      </c>
      <c r="N13" s="115">
        <v>14550</v>
      </c>
      <c r="O13" s="116">
        <v>1.8622234668160202E-2</v>
      </c>
      <c r="P13" s="122"/>
      <c r="Q13" s="114" t="s">
        <v>89</v>
      </c>
      <c r="R13" s="114" t="s">
        <v>89</v>
      </c>
      <c r="S13" s="118">
        <v>8125</v>
      </c>
      <c r="T13" s="118">
        <v>3109</v>
      </c>
      <c r="U13" s="118">
        <v>1</v>
      </c>
      <c r="V13" s="118">
        <v>11235</v>
      </c>
      <c r="W13" s="118">
        <v>3049</v>
      </c>
      <c r="X13" s="118">
        <v>14284</v>
      </c>
      <c r="Y13" s="114" t="s">
        <v>117</v>
      </c>
      <c r="Z13" s="114" t="s">
        <v>108</v>
      </c>
    </row>
    <row r="14" spans="1:26" x14ac:dyDescent="0.2">
      <c r="A14" s="124" t="s">
        <v>103</v>
      </c>
      <c r="B14" s="124"/>
      <c r="C14" s="124"/>
      <c r="D14" s="125">
        <v>75613</v>
      </c>
      <c r="E14" s="126">
        <v>-1.0495321599162501E-2</v>
      </c>
      <c r="F14" s="125">
        <v>8952</v>
      </c>
      <c r="G14" s="126">
        <v>-6.6527632950990609E-2</v>
      </c>
      <c r="H14" s="125">
        <v>19</v>
      </c>
      <c r="I14" s="126">
        <v>0.266666666666667</v>
      </c>
      <c r="J14" s="125">
        <v>84584</v>
      </c>
      <c r="K14" s="126">
        <v>-1.6693792141362501E-2</v>
      </c>
      <c r="L14" s="125">
        <v>19229</v>
      </c>
      <c r="M14" s="126">
        <v>-2.3611252158017702E-2</v>
      </c>
      <c r="N14" s="125">
        <v>103813</v>
      </c>
      <c r="O14" s="126">
        <v>-1.7982481033732501E-2</v>
      </c>
      <c r="P14" s="127"/>
      <c r="Q14" s="128"/>
      <c r="R14" s="128"/>
      <c r="S14" s="129">
        <v>76415</v>
      </c>
      <c r="T14" s="129">
        <v>9590</v>
      </c>
      <c r="U14" s="129">
        <v>15</v>
      </c>
      <c r="V14" s="129">
        <v>86020</v>
      </c>
      <c r="W14" s="129">
        <v>19694</v>
      </c>
      <c r="X14" s="129">
        <v>105714</v>
      </c>
      <c r="Y14" s="128"/>
      <c r="Z14" s="128"/>
    </row>
    <row r="15" spans="1:26" x14ac:dyDescent="0.2">
      <c r="A15" s="119" t="s">
        <v>118</v>
      </c>
      <c r="B15" s="114" t="s">
        <v>119</v>
      </c>
      <c r="C15" s="114" t="s">
        <v>120</v>
      </c>
      <c r="D15" s="115">
        <v>6101</v>
      </c>
      <c r="E15" s="116">
        <v>-3.3581498495168699E-2</v>
      </c>
      <c r="F15" s="115">
        <v>94</v>
      </c>
      <c r="G15" s="116">
        <v>-0.16814159292035402</v>
      </c>
      <c r="H15" s="115">
        <v>526</v>
      </c>
      <c r="I15" s="116">
        <v>1.6300000000000001</v>
      </c>
      <c r="J15" s="115">
        <v>6721</v>
      </c>
      <c r="K15" s="116">
        <v>1.4337458496830701E-2</v>
      </c>
      <c r="L15" s="115">
        <v>3891</v>
      </c>
      <c r="M15" s="116">
        <v>6.42778993435449E-2</v>
      </c>
      <c r="N15" s="115">
        <v>10612</v>
      </c>
      <c r="O15" s="116">
        <v>3.2094923166699096E-2</v>
      </c>
      <c r="P15" s="120">
        <v>4</v>
      </c>
      <c r="Q15" s="114" t="s">
        <v>89</v>
      </c>
      <c r="R15" s="114" t="s">
        <v>89</v>
      </c>
      <c r="S15" s="118">
        <v>6313</v>
      </c>
      <c r="T15" s="118">
        <v>113</v>
      </c>
      <c r="U15" s="118">
        <v>200</v>
      </c>
      <c r="V15" s="118">
        <v>6626</v>
      </c>
      <c r="W15" s="118">
        <v>3656</v>
      </c>
      <c r="X15" s="118">
        <v>10282</v>
      </c>
      <c r="Y15" s="114" t="s">
        <v>121</v>
      </c>
      <c r="Z15" s="114" t="s">
        <v>122</v>
      </c>
    </row>
    <row r="16" spans="1:26" x14ac:dyDescent="0.2">
      <c r="A16" s="121"/>
      <c r="B16" s="114" t="s">
        <v>123</v>
      </c>
      <c r="C16" s="114" t="s">
        <v>124</v>
      </c>
      <c r="D16" s="115">
        <v>1749</v>
      </c>
      <c r="E16" s="116">
        <v>-1.6310461192350998E-2</v>
      </c>
      <c r="F16" s="115">
        <v>29</v>
      </c>
      <c r="G16" s="116">
        <v>1.2307692307692299</v>
      </c>
      <c r="H16" s="115">
        <v>0</v>
      </c>
      <c r="I16" s="116">
        <v>-1</v>
      </c>
      <c r="J16" s="115">
        <v>1778</v>
      </c>
      <c r="K16" s="116">
        <v>-8.3658672615727799E-3</v>
      </c>
      <c r="L16" s="115">
        <v>4096</v>
      </c>
      <c r="M16" s="116">
        <v>0.22268656716417901</v>
      </c>
      <c r="N16" s="115">
        <v>5874</v>
      </c>
      <c r="O16" s="116">
        <v>0.14213494069609203</v>
      </c>
      <c r="P16" s="122"/>
      <c r="Q16" s="114" t="s">
        <v>89</v>
      </c>
      <c r="R16" s="114" t="s">
        <v>89</v>
      </c>
      <c r="S16" s="118">
        <v>1778</v>
      </c>
      <c r="T16" s="118">
        <v>13</v>
      </c>
      <c r="U16" s="118">
        <v>2</v>
      </c>
      <c r="V16" s="118">
        <v>1793</v>
      </c>
      <c r="W16" s="118">
        <v>3350</v>
      </c>
      <c r="X16" s="118">
        <v>5143</v>
      </c>
      <c r="Y16" s="114" t="s">
        <v>125</v>
      </c>
      <c r="Z16" s="114" t="s">
        <v>122</v>
      </c>
    </row>
    <row r="17" spans="1:26" x14ac:dyDescent="0.2">
      <c r="A17" s="121"/>
      <c r="B17" s="114" t="s">
        <v>126</v>
      </c>
      <c r="C17" s="114" t="s">
        <v>127</v>
      </c>
      <c r="D17" s="115">
        <v>6951</v>
      </c>
      <c r="E17" s="116">
        <v>-8.2497360084477306E-2</v>
      </c>
      <c r="F17" s="115">
        <v>347</v>
      </c>
      <c r="G17" s="116">
        <v>-9.1623036649214701E-2</v>
      </c>
      <c r="H17" s="115">
        <v>0</v>
      </c>
      <c r="I17" s="116" t="s">
        <v>88</v>
      </c>
      <c r="J17" s="115">
        <v>7298</v>
      </c>
      <c r="K17" s="116">
        <v>-8.2935410907263099E-2</v>
      </c>
      <c r="L17" s="115">
        <v>2022</v>
      </c>
      <c r="M17" s="116">
        <v>0.516879219804951</v>
      </c>
      <c r="N17" s="115">
        <v>9320</v>
      </c>
      <c r="O17" s="116">
        <v>3.1213001829727698E-3</v>
      </c>
      <c r="P17" s="122"/>
      <c r="Q17" s="114" t="s">
        <v>89</v>
      </c>
      <c r="R17" s="114" t="s">
        <v>89</v>
      </c>
      <c r="S17" s="118">
        <v>7576</v>
      </c>
      <c r="T17" s="118">
        <v>382</v>
      </c>
      <c r="U17" s="118">
        <v>0</v>
      </c>
      <c r="V17" s="118">
        <v>7958</v>
      </c>
      <c r="W17" s="118">
        <v>1333</v>
      </c>
      <c r="X17" s="118">
        <v>9291</v>
      </c>
      <c r="Y17" s="114" t="s">
        <v>128</v>
      </c>
      <c r="Z17" s="114" t="s">
        <v>122</v>
      </c>
    </row>
    <row r="18" spans="1:26" x14ac:dyDescent="0.2">
      <c r="A18" s="121"/>
      <c r="B18" s="114" t="s">
        <v>129</v>
      </c>
      <c r="C18" s="114" t="s">
        <v>130</v>
      </c>
      <c r="D18" s="115">
        <v>4443</v>
      </c>
      <c r="E18" s="116">
        <v>-2.6511831726555701E-2</v>
      </c>
      <c r="F18" s="115">
        <v>1830</v>
      </c>
      <c r="G18" s="116">
        <v>-0.14245548266166799</v>
      </c>
      <c r="H18" s="115">
        <v>13</v>
      </c>
      <c r="I18" s="116">
        <v>12</v>
      </c>
      <c r="J18" s="115">
        <v>6286</v>
      </c>
      <c r="K18" s="116">
        <v>-6.16509926854754E-2</v>
      </c>
      <c r="L18" s="115">
        <v>2549</v>
      </c>
      <c r="M18" s="116">
        <v>0.13389679715302502</v>
      </c>
      <c r="N18" s="115">
        <v>8835</v>
      </c>
      <c r="O18" s="116">
        <v>-1.2518162512574E-2</v>
      </c>
      <c r="P18" s="122"/>
      <c r="Q18" s="114" t="s">
        <v>89</v>
      </c>
      <c r="R18" s="114" t="s">
        <v>89</v>
      </c>
      <c r="S18" s="118">
        <v>4564</v>
      </c>
      <c r="T18" s="118">
        <v>2134</v>
      </c>
      <c r="U18" s="118">
        <v>1</v>
      </c>
      <c r="V18" s="118">
        <v>6699</v>
      </c>
      <c r="W18" s="118">
        <v>2248</v>
      </c>
      <c r="X18" s="118">
        <v>8947</v>
      </c>
      <c r="Y18" s="114" t="s">
        <v>131</v>
      </c>
      <c r="Z18" s="114" t="s">
        <v>122</v>
      </c>
    </row>
    <row r="19" spans="1:26" x14ac:dyDescent="0.2">
      <c r="A19" s="121"/>
      <c r="B19" s="114" t="s">
        <v>132</v>
      </c>
      <c r="C19" s="114" t="s">
        <v>133</v>
      </c>
      <c r="D19" s="115">
        <v>5323</v>
      </c>
      <c r="E19" s="116">
        <v>-3.3412021064100197E-2</v>
      </c>
      <c r="F19" s="115">
        <v>50</v>
      </c>
      <c r="G19" s="116">
        <v>-0.51456310679611705</v>
      </c>
      <c r="H19" s="115">
        <v>0</v>
      </c>
      <c r="I19" s="116" t="s">
        <v>88</v>
      </c>
      <c r="J19" s="115">
        <v>5373</v>
      </c>
      <c r="K19" s="116">
        <v>-4.2245989304812805E-2</v>
      </c>
      <c r="L19" s="115">
        <v>1362</v>
      </c>
      <c r="M19" s="116">
        <v>-0.112703583061889</v>
      </c>
      <c r="N19" s="115">
        <v>6735</v>
      </c>
      <c r="O19" s="116">
        <v>-5.7382785164450702E-2</v>
      </c>
      <c r="P19" s="122"/>
      <c r="Q19" s="114" t="s">
        <v>89</v>
      </c>
      <c r="R19" s="114" t="s">
        <v>89</v>
      </c>
      <c r="S19" s="118">
        <v>5507</v>
      </c>
      <c r="T19" s="118">
        <v>103</v>
      </c>
      <c r="U19" s="118">
        <v>0</v>
      </c>
      <c r="V19" s="118">
        <v>5610</v>
      </c>
      <c r="W19" s="118">
        <v>1535</v>
      </c>
      <c r="X19" s="118">
        <v>7145</v>
      </c>
      <c r="Y19" s="114" t="s">
        <v>134</v>
      </c>
      <c r="Z19" s="114" t="s">
        <v>122</v>
      </c>
    </row>
    <row r="20" spans="1:26" x14ac:dyDescent="0.2">
      <c r="A20" s="121"/>
      <c r="B20" s="114" t="s">
        <v>135</v>
      </c>
      <c r="C20" s="114" t="s">
        <v>136</v>
      </c>
      <c r="D20" s="115">
        <v>5232</v>
      </c>
      <c r="E20" s="116">
        <v>-3.5753778105418403E-2</v>
      </c>
      <c r="F20" s="115">
        <v>67</v>
      </c>
      <c r="G20" s="116">
        <v>-0.80802292263610298</v>
      </c>
      <c r="H20" s="115">
        <v>4959</v>
      </c>
      <c r="I20" s="116">
        <v>-5.0160513643659702E-3</v>
      </c>
      <c r="J20" s="115">
        <v>10258</v>
      </c>
      <c r="K20" s="116">
        <v>-4.6565665954084998E-2</v>
      </c>
      <c r="L20" s="115">
        <v>1069</v>
      </c>
      <c r="M20" s="116">
        <v>-6.5055762081784397E-3</v>
      </c>
      <c r="N20" s="115">
        <v>11327</v>
      </c>
      <c r="O20" s="116">
        <v>-4.2923531896915904E-2</v>
      </c>
      <c r="P20" s="122"/>
      <c r="Q20" s="114" t="s">
        <v>89</v>
      </c>
      <c r="R20" s="114" t="s">
        <v>89</v>
      </c>
      <c r="S20" s="118">
        <v>5426</v>
      </c>
      <c r="T20" s="118">
        <v>349</v>
      </c>
      <c r="U20" s="118">
        <v>4984</v>
      </c>
      <c r="V20" s="118">
        <v>10759</v>
      </c>
      <c r="W20" s="118">
        <v>1076</v>
      </c>
      <c r="X20" s="118">
        <v>11835</v>
      </c>
      <c r="Y20" s="114" t="s">
        <v>137</v>
      </c>
      <c r="Z20" s="114" t="s">
        <v>122</v>
      </c>
    </row>
    <row r="21" spans="1:26" x14ac:dyDescent="0.2">
      <c r="A21" s="121"/>
      <c r="B21" s="114" t="s">
        <v>138</v>
      </c>
      <c r="C21" s="114" t="s">
        <v>139</v>
      </c>
      <c r="D21" s="115">
        <v>2234</v>
      </c>
      <c r="E21" s="116">
        <v>-2.9960920538428103E-2</v>
      </c>
      <c r="F21" s="115">
        <v>70</v>
      </c>
      <c r="G21" s="116">
        <v>0.16666666666666699</v>
      </c>
      <c r="H21" s="115">
        <v>0</v>
      </c>
      <c r="I21" s="116">
        <v>-1</v>
      </c>
      <c r="J21" s="115">
        <v>2304</v>
      </c>
      <c r="K21" s="116">
        <v>-2.5792811839323498E-2</v>
      </c>
      <c r="L21" s="115">
        <v>603</v>
      </c>
      <c r="M21" s="116">
        <v>0.182352941176471</v>
      </c>
      <c r="N21" s="115">
        <v>2907</v>
      </c>
      <c r="O21" s="116">
        <v>1.1130434782608702E-2</v>
      </c>
      <c r="P21" s="122"/>
      <c r="Q21" s="114" t="s">
        <v>89</v>
      </c>
      <c r="R21" s="114" t="s">
        <v>89</v>
      </c>
      <c r="S21" s="118">
        <v>2303</v>
      </c>
      <c r="T21" s="118">
        <v>60</v>
      </c>
      <c r="U21" s="118">
        <v>2</v>
      </c>
      <c r="V21" s="118">
        <v>2365</v>
      </c>
      <c r="W21" s="118">
        <v>510</v>
      </c>
      <c r="X21" s="118">
        <v>2875</v>
      </c>
      <c r="Y21" s="114" t="s">
        <v>140</v>
      </c>
      <c r="Z21" s="114" t="s">
        <v>122</v>
      </c>
    </row>
    <row r="22" spans="1:26" x14ac:dyDescent="0.2">
      <c r="A22" s="121"/>
      <c r="B22" s="114" t="s">
        <v>141</v>
      </c>
      <c r="C22" s="114" t="s">
        <v>142</v>
      </c>
      <c r="D22" s="115">
        <v>6427</v>
      </c>
      <c r="E22" s="116">
        <v>4.6913178042026403E-2</v>
      </c>
      <c r="F22" s="115">
        <v>341</v>
      </c>
      <c r="G22" s="116">
        <v>-0.18421052631578902</v>
      </c>
      <c r="H22" s="115">
        <v>6</v>
      </c>
      <c r="I22" s="116">
        <v>-0.66666666666666696</v>
      </c>
      <c r="J22" s="115">
        <v>6774</v>
      </c>
      <c r="K22" s="116">
        <v>3.0266159695817502E-2</v>
      </c>
      <c r="L22" s="115">
        <v>1585</v>
      </c>
      <c r="M22" s="116">
        <v>2.25806451612903E-2</v>
      </c>
      <c r="N22" s="115">
        <v>8359</v>
      </c>
      <c r="O22" s="116">
        <v>2.8800000000000003E-2</v>
      </c>
      <c r="P22" s="122"/>
      <c r="Q22" s="114" t="s">
        <v>89</v>
      </c>
      <c r="R22" s="114" t="s">
        <v>89</v>
      </c>
      <c r="S22" s="118">
        <v>6139</v>
      </c>
      <c r="T22" s="118">
        <v>418</v>
      </c>
      <c r="U22" s="118">
        <v>18</v>
      </c>
      <c r="V22" s="118">
        <v>6575</v>
      </c>
      <c r="W22" s="118">
        <v>1550</v>
      </c>
      <c r="X22" s="118">
        <v>8125</v>
      </c>
      <c r="Y22" s="114" t="s">
        <v>143</v>
      </c>
      <c r="Z22" s="114" t="s">
        <v>122</v>
      </c>
    </row>
    <row r="23" spans="1:26" x14ac:dyDescent="0.2">
      <c r="A23" s="123"/>
      <c r="B23" s="114" t="s">
        <v>144</v>
      </c>
      <c r="C23" s="114" t="s">
        <v>145</v>
      </c>
      <c r="D23" s="115">
        <v>3389</v>
      </c>
      <c r="E23" s="116">
        <v>-9.0445517981749907E-2</v>
      </c>
      <c r="F23" s="115">
        <v>149</v>
      </c>
      <c r="G23" s="116">
        <v>0.17322834645669302</v>
      </c>
      <c r="H23" s="115">
        <v>0</v>
      </c>
      <c r="I23" s="116" t="s">
        <v>88</v>
      </c>
      <c r="J23" s="115">
        <v>3538</v>
      </c>
      <c r="K23" s="116">
        <v>-8.1754477030884995E-2</v>
      </c>
      <c r="L23" s="115">
        <v>2181</v>
      </c>
      <c r="M23" s="116">
        <v>5.8737864077669906E-2</v>
      </c>
      <c r="N23" s="115">
        <v>5719</v>
      </c>
      <c r="O23" s="116">
        <v>-3.2809064772535097E-2</v>
      </c>
      <c r="P23" s="122"/>
      <c r="Q23" s="114" t="s">
        <v>89</v>
      </c>
      <c r="R23" s="114" t="s">
        <v>89</v>
      </c>
      <c r="S23" s="118">
        <v>3726</v>
      </c>
      <c r="T23" s="118">
        <v>127</v>
      </c>
      <c r="U23" s="118">
        <v>0</v>
      </c>
      <c r="V23" s="118">
        <v>3853</v>
      </c>
      <c r="W23" s="118">
        <v>2060</v>
      </c>
      <c r="X23" s="118">
        <v>5913</v>
      </c>
      <c r="Y23" s="114" t="s">
        <v>146</v>
      </c>
      <c r="Z23" s="114" t="s">
        <v>122</v>
      </c>
    </row>
    <row r="24" spans="1:26" x14ac:dyDescent="0.2">
      <c r="A24" s="124" t="s">
        <v>103</v>
      </c>
      <c r="B24" s="124"/>
      <c r="C24" s="124"/>
      <c r="D24" s="125">
        <v>41849</v>
      </c>
      <c r="E24" s="126">
        <v>-3.4224129973229905E-2</v>
      </c>
      <c r="F24" s="125">
        <v>2977</v>
      </c>
      <c r="G24" s="126">
        <v>-0.195187888618546</v>
      </c>
      <c r="H24" s="125">
        <v>5504</v>
      </c>
      <c r="I24" s="126">
        <v>5.7038601882081805E-2</v>
      </c>
      <c r="J24" s="125">
        <v>50330</v>
      </c>
      <c r="K24" s="126">
        <v>-3.6525134959225103E-2</v>
      </c>
      <c r="L24" s="125">
        <v>19358</v>
      </c>
      <c r="M24" s="126">
        <v>0.11779651229934202</v>
      </c>
      <c r="N24" s="125">
        <v>69688</v>
      </c>
      <c r="O24" s="126">
        <v>1.8977514520674E-3</v>
      </c>
      <c r="P24" s="127"/>
      <c r="Q24" s="128"/>
      <c r="R24" s="128"/>
      <c r="S24" s="129">
        <v>43332</v>
      </c>
      <c r="T24" s="129">
        <v>3699</v>
      </c>
      <c r="U24" s="129">
        <v>5207</v>
      </c>
      <c r="V24" s="129">
        <v>52238</v>
      </c>
      <c r="W24" s="129">
        <v>17318</v>
      </c>
      <c r="X24" s="129">
        <v>69556</v>
      </c>
      <c r="Y24" s="128"/>
      <c r="Z24" s="128"/>
    </row>
    <row r="25" spans="1:26" x14ac:dyDescent="0.2">
      <c r="A25" s="119" t="s">
        <v>147</v>
      </c>
      <c r="B25" s="114" t="s">
        <v>148</v>
      </c>
      <c r="C25" s="114" t="s">
        <v>149</v>
      </c>
      <c r="D25" s="115">
        <v>2555</v>
      </c>
      <c r="E25" s="116">
        <v>-1.35135135135135E-2</v>
      </c>
      <c r="F25" s="115">
        <v>5</v>
      </c>
      <c r="G25" s="116">
        <v>0.25</v>
      </c>
      <c r="H25" s="115">
        <v>0</v>
      </c>
      <c r="I25" s="116" t="s">
        <v>88</v>
      </c>
      <c r="J25" s="115">
        <v>2560</v>
      </c>
      <c r="K25" s="116">
        <v>-1.3107170393215099E-2</v>
      </c>
      <c r="L25" s="115">
        <v>110</v>
      </c>
      <c r="M25" s="116">
        <v>0.1</v>
      </c>
      <c r="N25" s="115">
        <v>2670</v>
      </c>
      <c r="O25" s="116">
        <v>-8.9086859688196022E-3</v>
      </c>
      <c r="P25" s="120">
        <v>5</v>
      </c>
      <c r="Q25" s="114" t="s">
        <v>89</v>
      </c>
      <c r="R25" s="114" t="s">
        <v>89</v>
      </c>
      <c r="S25" s="118">
        <v>2590</v>
      </c>
      <c r="T25" s="118">
        <v>4</v>
      </c>
      <c r="U25" s="118">
        <v>0</v>
      </c>
      <c r="V25" s="118">
        <v>2594</v>
      </c>
      <c r="W25" s="118">
        <v>100</v>
      </c>
      <c r="X25" s="118">
        <v>2694</v>
      </c>
      <c r="Y25" s="114" t="s">
        <v>150</v>
      </c>
      <c r="Z25" s="114" t="s">
        <v>151</v>
      </c>
    </row>
    <row r="26" spans="1:26" x14ac:dyDescent="0.2">
      <c r="A26" s="121"/>
      <c r="B26" s="114" t="s">
        <v>152</v>
      </c>
      <c r="C26" s="114" t="s">
        <v>153</v>
      </c>
      <c r="D26" s="115">
        <v>1465</v>
      </c>
      <c r="E26" s="116">
        <v>1.36705399863295E-3</v>
      </c>
      <c r="F26" s="115">
        <v>0</v>
      </c>
      <c r="G26" s="116" t="s">
        <v>88</v>
      </c>
      <c r="H26" s="115">
        <v>0</v>
      </c>
      <c r="I26" s="116" t="s">
        <v>88</v>
      </c>
      <c r="J26" s="115">
        <v>1465</v>
      </c>
      <c r="K26" s="116">
        <v>1.36705399863295E-3</v>
      </c>
      <c r="L26" s="115">
        <v>91</v>
      </c>
      <c r="M26" s="116">
        <v>0.59649122807017496</v>
      </c>
      <c r="N26" s="115">
        <v>1556</v>
      </c>
      <c r="O26" s="116">
        <v>2.3684210526315801E-2</v>
      </c>
      <c r="P26" s="122"/>
      <c r="Q26" s="114" t="s">
        <v>89</v>
      </c>
      <c r="R26" s="114" t="s">
        <v>89</v>
      </c>
      <c r="S26" s="118">
        <v>1463</v>
      </c>
      <c r="T26" s="118">
        <v>0</v>
      </c>
      <c r="U26" s="118">
        <v>0</v>
      </c>
      <c r="V26" s="118">
        <v>1463</v>
      </c>
      <c r="W26" s="118">
        <v>57</v>
      </c>
      <c r="X26" s="118">
        <v>1520</v>
      </c>
      <c r="Y26" s="114" t="s">
        <v>154</v>
      </c>
      <c r="Z26" s="114" t="s">
        <v>151</v>
      </c>
    </row>
    <row r="27" spans="1:26" x14ac:dyDescent="0.2">
      <c r="A27" s="121"/>
      <c r="B27" s="114" t="s">
        <v>155</v>
      </c>
      <c r="C27" s="114" t="s">
        <v>156</v>
      </c>
      <c r="D27" s="115">
        <v>5365</v>
      </c>
      <c r="E27" s="116">
        <v>-4.3501515421643801E-2</v>
      </c>
      <c r="F27" s="115">
        <v>1</v>
      </c>
      <c r="G27" s="116" t="s">
        <v>88</v>
      </c>
      <c r="H27" s="115">
        <v>768</v>
      </c>
      <c r="I27" s="116">
        <v>-0.29863013698630103</v>
      </c>
      <c r="J27" s="115">
        <v>6134</v>
      </c>
      <c r="K27" s="116">
        <v>-8.5023866348448704E-2</v>
      </c>
      <c r="L27" s="115">
        <v>2101</v>
      </c>
      <c r="M27" s="116">
        <v>-6.4559216384683898E-2</v>
      </c>
      <c r="N27" s="115">
        <v>8235</v>
      </c>
      <c r="O27" s="116">
        <v>-7.9888268156424594E-2</v>
      </c>
      <c r="P27" s="122"/>
      <c r="Q27" s="114" t="s">
        <v>89</v>
      </c>
      <c r="R27" s="114" t="s">
        <v>89</v>
      </c>
      <c r="S27" s="118">
        <v>5609</v>
      </c>
      <c r="T27" s="118">
        <v>0</v>
      </c>
      <c r="U27" s="118">
        <v>1095</v>
      </c>
      <c r="V27" s="118">
        <v>6704</v>
      </c>
      <c r="W27" s="118">
        <v>2246</v>
      </c>
      <c r="X27" s="118">
        <v>8950</v>
      </c>
      <c r="Y27" s="114" t="s">
        <v>157</v>
      </c>
      <c r="Z27" s="114" t="s">
        <v>151</v>
      </c>
    </row>
    <row r="28" spans="1:26" x14ac:dyDescent="0.2">
      <c r="A28" s="121"/>
      <c r="B28" s="114" t="s">
        <v>158</v>
      </c>
      <c r="C28" s="114" t="s">
        <v>159</v>
      </c>
      <c r="D28" s="115">
        <v>1946</v>
      </c>
      <c r="E28" s="116">
        <v>-1.3184584178498999E-2</v>
      </c>
      <c r="F28" s="115">
        <v>0</v>
      </c>
      <c r="G28" s="116" t="s">
        <v>88</v>
      </c>
      <c r="H28" s="115">
        <v>0</v>
      </c>
      <c r="I28" s="116" t="s">
        <v>88</v>
      </c>
      <c r="J28" s="115">
        <v>1946</v>
      </c>
      <c r="K28" s="116">
        <v>-1.3184584178498999E-2</v>
      </c>
      <c r="L28" s="115">
        <v>147</v>
      </c>
      <c r="M28" s="116">
        <v>-0.02</v>
      </c>
      <c r="N28" s="115">
        <v>2093</v>
      </c>
      <c r="O28" s="116">
        <v>-1.36663524976437E-2</v>
      </c>
      <c r="P28" s="122"/>
      <c r="Q28" s="114" t="s">
        <v>89</v>
      </c>
      <c r="R28" s="114" t="s">
        <v>89</v>
      </c>
      <c r="S28" s="118">
        <v>1972</v>
      </c>
      <c r="T28" s="118">
        <v>0</v>
      </c>
      <c r="U28" s="118">
        <v>0</v>
      </c>
      <c r="V28" s="118">
        <v>1972</v>
      </c>
      <c r="W28" s="118">
        <v>150</v>
      </c>
      <c r="X28" s="118">
        <v>2122</v>
      </c>
      <c r="Y28" s="114" t="s">
        <v>160</v>
      </c>
      <c r="Z28" s="114" t="s">
        <v>151</v>
      </c>
    </row>
    <row r="29" spans="1:26" x14ac:dyDescent="0.2">
      <c r="A29" s="121"/>
      <c r="B29" s="114" t="s">
        <v>161</v>
      </c>
      <c r="C29" s="114" t="s">
        <v>162</v>
      </c>
      <c r="D29" s="115">
        <v>855</v>
      </c>
      <c r="E29" s="116">
        <v>-4.5758928571428596E-2</v>
      </c>
      <c r="F29" s="115">
        <v>32</v>
      </c>
      <c r="G29" s="116">
        <v>0.10344827586206901</v>
      </c>
      <c r="H29" s="115">
        <v>0</v>
      </c>
      <c r="I29" s="116" t="s">
        <v>88</v>
      </c>
      <c r="J29" s="115">
        <v>887</v>
      </c>
      <c r="K29" s="116">
        <v>-4.1081081081081099E-2</v>
      </c>
      <c r="L29" s="115">
        <v>998</v>
      </c>
      <c r="M29" s="116">
        <v>7.0815450643776798E-2</v>
      </c>
      <c r="N29" s="115">
        <v>1885</v>
      </c>
      <c r="O29" s="116">
        <v>1.50780829294561E-2</v>
      </c>
      <c r="P29" s="122"/>
      <c r="Q29" s="114" t="s">
        <v>89</v>
      </c>
      <c r="R29" s="114" t="s">
        <v>89</v>
      </c>
      <c r="S29" s="118">
        <v>896</v>
      </c>
      <c r="T29" s="118">
        <v>29</v>
      </c>
      <c r="U29" s="118">
        <v>0</v>
      </c>
      <c r="V29" s="118">
        <v>925</v>
      </c>
      <c r="W29" s="118">
        <v>932</v>
      </c>
      <c r="X29" s="118">
        <v>1857</v>
      </c>
      <c r="Y29" s="114" t="s">
        <v>163</v>
      </c>
      <c r="Z29" s="114" t="s">
        <v>151</v>
      </c>
    </row>
    <row r="30" spans="1:26" x14ac:dyDescent="0.2">
      <c r="A30" s="121"/>
      <c r="B30" s="114" t="s">
        <v>164</v>
      </c>
      <c r="C30" s="114" t="s">
        <v>165</v>
      </c>
      <c r="D30" s="115">
        <v>6070</v>
      </c>
      <c r="E30" s="116">
        <v>-3.8187292029789294E-2</v>
      </c>
      <c r="F30" s="115">
        <v>8</v>
      </c>
      <c r="G30" s="116">
        <v>-0.27272727272727298</v>
      </c>
      <c r="H30" s="115">
        <v>2593</v>
      </c>
      <c r="I30" s="116">
        <v>-0.20411295273173702</v>
      </c>
      <c r="J30" s="115">
        <v>8671</v>
      </c>
      <c r="K30" s="116">
        <v>-9.4885177453027103E-2</v>
      </c>
      <c r="L30" s="115">
        <v>359</v>
      </c>
      <c r="M30" s="116">
        <v>-0.111386138613861</v>
      </c>
      <c r="N30" s="115">
        <v>9030</v>
      </c>
      <c r="O30" s="116">
        <v>-9.5552884615384609E-2</v>
      </c>
      <c r="P30" s="122"/>
      <c r="Q30" s="114" t="s">
        <v>89</v>
      </c>
      <c r="R30" s="114" t="s">
        <v>89</v>
      </c>
      <c r="S30" s="118">
        <v>6311</v>
      </c>
      <c r="T30" s="118">
        <v>11</v>
      </c>
      <c r="U30" s="118">
        <v>3258</v>
      </c>
      <c r="V30" s="118">
        <v>9580</v>
      </c>
      <c r="W30" s="118">
        <v>404</v>
      </c>
      <c r="X30" s="118">
        <v>9984</v>
      </c>
      <c r="Y30" s="114" t="s">
        <v>166</v>
      </c>
      <c r="Z30" s="114" t="s">
        <v>151</v>
      </c>
    </row>
    <row r="31" spans="1:26" x14ac:dyDescent="0.2">
      <c r="A31" s="121"/>
      <c r="B31" s="114" t="s">
        <v>167</v>
      </c>
      <c r="C31" s="114" t="s">
        <v>168</v>
      </c>
      <c r="D31" s="115">
        <v>3349</v>
      </c>
      <c r="E31" s="116">
        <v>-2.9837775202781001E-2</v>
      </c>
      <c r="F31" s="115">
        <v>1</v>
      </c>
      <c r="G31" s="116">
        <v>-0.66666666666666696</v>
      </c>
      <c r="H31" s="115">
        <v>0</v>
      </c>
      <c r="I31" s="116">
        <v>-1</v>
      </c>
      <c r="J31" s="115">
        <v>3350</v>
      </c>
      <c r="K31" s="116">
        <v>-3.0671296296296301E-2</v>
      </c>
      <c r="L31" s="115">
        <v>2740</v>
      </c>
      <c r="M31" s="116">
        <v>-0.24600990643918502</v>
      </c>
      <c r="N31" s="115">
        <v>6090</v>
      </c>
      <c r="O31" s="116">
        <v>-0.141043723554302</v>
      </c>
      <c r="P31" s="122"/>
      <c r="Q31" s="114" t="s">
        <v>89</v>
      </c>
      <c r="R31" s="114" t="s">
        <v>89</v>
      </c>
      <c r="S31" s="118">
        <v>3452</v>
      </c>
      <c r="T31" s="118">
        <v>3</v>
      </c>
      <c r="U31" s="118">
        <v>1</v>
      </c>
      <c r="V31" s="118">
        <v>3456</v>
      </c>
      <c r="W31" s="118">
        <v>3634</v>
      </c>
      <c r="X31" s="118">
        <v>7090</v>
      </c>
      <c r="Y31" s="114" t="s">
        <v>169</v>
      </c>
      <c r="Z31" s="114" t="s">
        <v>151</v>
      </c>
    </row>
    <row r="32" spans="1:26" x14ac:dyDescent="0.2">
      <c r="A32" s="121"/>
      <c r="B32" s="114" t="s">
        <v>170</v>
      </c>
      <c r="C32" s="114" t="s">
        <v>171</v>
      </c>
      <c r="D32" s="115">
        <v>7228</v>
      </c>
      <c r="E32" s="116">
        <v>-2.9147078576225702E-2</v>
      </c>
      <c r="F32" s="115">
        <v>1</v>
      </c>
      <c r="G32" s="116">
        <v>-0.83333333333333293</v>
      </c>
      <c r="H32" s="115">
        <v>2160</v>
      </c>
      <c r="I32" s="116">
        <v>0.26760563380281699</v>
      </c>
      <c r="J32" s="115">
        <v>9389</v>
      </c>
      <c r="K32" s="116">
        <v>2.5559803386127802E-2</v>
      </c>
      <c r="L32" s="115">
        <v>2629</v>
      </c>
      <c r="M32" s="116">
        <v>-0.12744772651842001</v>
      </c>
      <c r="N32" s="115">
        <v>12018</v>
      </c>
      <c r="O32" s="116">
        <v>-1.2327416173570001E-2</v>
      </c>
      <c r="P32" s="122"/>
      <c r="Q32" s="114" t="s">
        <v>89</v>
      </c>
      <c r="R32" s="114" t="s">
        <v>89</v>
      </c>
      <c r="S32" s="118">
        <v>7445</v>
      </c>
      <c r="T32" s="118">
        <v>6</v>
      </c>
      <c r="U32" s="118">
        <v>1704</v>
      </c>
      <c r="V32" s="118">
        <v>9155</v>
      </c>
      <c r="W32" s="118">
        <v>3013</v>
      </c>
      <c r="X32" s="118">
        <v>12168</v>
      </c>
      <c r="Y32" s="114" t="s">
        <v>172</v>
      </c>
      <c r="Z32" s="114" t="s">
        <v>151</v>
      </c>
    </row>
    <row r="33" spans="1:26" x14ac:dyDescent="0.2">
      <c r="A33" s="121"/>
      <c r="B33" s="114" t="s">
        <v>173</v>
      </c>
      <c r="C33" s="114" t="s">
        <v>174</v>
      </c>
      <c r="D33" s="115">
        <v>925</v>
      </c>
      <c r="E33" s="116">
        <v>-9.6359743040685206E-3</v>
      </c>
      <c r="F33" s="115">
        <v>0</v>
      </c>
      <c r="G33" s="116" t="s">
        <v>88</v>
      </c>
      <c r="H33" s="115">
        <v>0</v>
      </c>
      <c r="I33" s="116" t="s">
        <v>88</v>
      </c>
      <c r="J33" s="115">
        <v>925</v>
      </c>
      <c r="K33" s="116">
        <v>-9.6359743040685206E-3</v>
      </c>
      <c r="L33" s="115">
        <v>162</v>
      </c>
      <c r="M33" s="116">
        <v>0.10958904109589</v>
      </c>
      <c r="N33" s="115">
        <v>1087</v>
      </c>
      <c r="O33" s="116">
        <v>6.4814814814814804E-3</v>
      </c>
      <c r="P33" s="122"/>
      <c r="Q33" s="114" t="s">
        <v>89</v>
      </c>
      <c r="R33" s="114" t="s">
        <v>89</v>
      </c>
      <c r="S33" s="118">
        <v>934</v>
      </c>
      <c r="T33" s="118">
        <v>0</v>
      </c>
      <c r="U33" s="118">
        <v>0</v>
      </c>
      <c r="V33" s="118">
        <v>934</v>
      </c>
      <c r="W33" s="118">
        <v>146</v>
      </c>
      <c r="X33" s="118">
        <v>1080</v>
      </c>
      <c r="Y33" s="114" t="s">
        <v>175</v>
      </c>
      <c r="Z33" s="114" t="s">
        <v>151</v>
      </c>
    </row>
    <row r="34" spans="1:26" x14ac:dyDescent="0.2">
      <c r="A34" s="121"/>
      <c r="B34" s="114" t="s">
        <v>176</v>
      </c>
      <c r="C34" s="114" t="s">
        <v>177</v>
      </c>
      <c r="D34" s="115">
        <v>1792</v>
      </c>
      <c r="E34" s="116">
        <v>-1.6713091922005601E-3</v>
      </c>
      <c r="F34" s="115">
        <v>2</v>
      </c>
      <c r="G34" s="116" t="s">
        <v>88</v>
      </c>
      <c r="H34" s="115">
        <v>0</v>
      </c>
      <c r="I34" s="116">
        <v>-1</v>
      </c>
      <c r="J34" s="115">
        <v>1794</v>
      </c>
      <c r="K34" s="116">
        <v>-1.66944908180301E-3</v>
      </c>
      <c r="L34" s="115">
        <v>178</v>
      </c>
      <c r="M34" s="116">
        <v>0</v>
      </c>
      <c r="N34" s="115">
        <v>1972</v>
      </c>
      <c r="O34" s="116">
        <v>-1.5189873417721499E-3</v>
      </c>
      <c r="P34" s="122"/>
      <c r="Q34" s="114" t="s">
        <v>89</v>
      </c>
      <c r="R34" s="114" t="s">
        <v>89</v>
      </c>
      <c r="S34" s="118">
        <v>1795</v>
      </c>
      <c r="T34" s="118">
        <v>0</v>
      </c>
      <c r="U34" s="118">
        <v>2</v>
      </c>
      <c r="V34" s="118">
        <v>1797</v>
      </c>
      <c r="W34" s="118">
        <v>178</v>
      </c>
      <c r="X34" s="118">
        <v>1975</v>
      </c>
      <c r="Y34" s="114" t="s">
        <v>178</v>
      </c>
      <c r="Z34" s="114" t="s">
        <v>151</v>
      </c>
    </row>
    <row r="35" spans="1:26" x14ac:dyDescent="0.2">
      <c r="A35" s="121"/>
      <c r="B35" s="114" t="s">
        <v>179</v>
      </c>
      <c r="C35" s="114" t="s">
        <v>180</v>
      </c>
      <c r="D35" s="115">
        <v>3964</v>
      </c>
      <c r="E35" s="116">
        <v>-1.7839444995044602E-2</v>
      </c>
      <c r="F35" s="115">
        <v>1</v>
      </c>
      <c r="G35" s="116">
        <v>-0.5</v>
      </c>
      <c r="H35" s="115">
        <v>0</v>
      </c>
      <c r="I35" s="116" t="s">
        <v>88</v>
      </c>
      <c r="J35" s="115">
        <v>3965</v>
      </c>
      <c r="K35" s="116">
        <v>-1.8078256562654802E-2</v>
      </c>
      <c r="L35" s="115">
        <v>1053</v>
      </c>
      <c r="M35" s="116">
        <v>6.6869300911854113E-2</v>
      </c>
      <c r="N35" s="115">
        <v>5018</v>
      </c>
      <c r="O35" s="116">
        <v>-1.3930348258706499E-3</v>
      </c>
      <c r="P35" s="122"/>
      <c r="Q35" s="114" t="s">
        <v>89</v>
      </c>
      <c r="R35" s="114" t="s">
        <v>89</v>
      </c>
      <c r="S35" s="118">
        <v>4036</v>
      </c>
      <c r="T35" s="118">
        <v>2</v>
      </c>
      <c r="U35" s="118">
        <v>0</v>
      </c>
      <c r="V35" s="118">
        <v>4038</v>
      </c>
      <c r="W35" s="118">
        <v>987</v>
      </c>
      <c r="X35" s="118">
        <v>5025</v>
      </c>
      <c r="Y35" s="114" t="s">
        <v>181</v>
      </c>
      <c r="Z35" s="114" t="s">
        <v>151</v>
      </c>
    </row>
    <row r="36" spans="1:26" x14ac:dyDescent="0.2">
      <c r="A36" s="121"/>
      <c r="B36" s="114" t="s">
        <v>182</v>
      </c>
      <c r="C36" s="114" t="s">
        <v>183</v>
      </c>
      <c r="D36" s="115">
        <v>1926</v>
      </c>
      <c r="E36" s="116">
        <v>-2.1838496698831901E-2</v>
      </c>
      <c r="F36" s="115">
        <v>0</v>
      </c>
      <c r="G36" s="116" t="s">
        <v>88</v>
      </c>
      <c r="H36" s="115">
        <v>1</v>
      </c>
      <c r="I36" s="116" t="s">
        <v>88</v>
      </c>
      <c r="J36" s="115">
        <v>1927</v>
      </c>
      <c r="K36" s="116">
        <v>-2.1330624682580002E-2</v>
      </c>
      <c r="L36" s="115">
        <v>376</v>
      </c>
      <c r="M36" s="116">
        <v>-3.3419023136246798E-2</v>
      </c>
      <c r="N36" s="115">
        <v>2303</v>
      </c>
      <c r="O36" s="116">
        <v>-2.3324851569126403E-2</v>
      </c>
      <c r="P36" s="122"/>
      <c r="Q36" s="114" t="s">
        <v>89</v>
      </c>
      <c r="R36" s="114" t="s">
        <v>89</v>
      </c>
      <c r="S36" s="118">
        <v>1969</v>
      </c>
      <c r="T36" s="118">
        <v>0</v>
      </c>
      <c r="U36" s="118">
        <v>0</v>
      </c>
      <c r="V36" s="118">
        <v>1969</v>
      </c>
      <c r="W36" s="118">
        <v>389</v>
      </c>
      <c r="X36" s="118">
        <v>2358</v>
      </c>
      <c r="Y36" s="114" t="s">
        <v>184</v>
      </c>
      <c r="Z36" s="114" t="s">
        <v>151</v>
      </c>
    </row>
    <row r="37" spans="1:26" x14ac:dyDescent="0.2">
      <c r="A37" s="121"/>
      <c r="B37" s="114" t="s">
        <v>185</v>
      </c>
      <c r="C37" s="114" t="s">
        <v>186</v>
      </c>
      <c r="D37" s="115">
        <v>4979</v>
      </c>
      <c r="E37" s="116">
        <v>-2.6398122800156399E-2</v>
      </c>
      <c r="F37" s="115">
        <v>0</v>
      </c>
      <c r="G37" s="116">
        <v>-1</v>
      </c>
      <c r="H37" s="115">
        <v>0</v>
      </c>
      <c r="I37" s="116" t="s">
        <v>88</v>
      </c>
      <c r="J37" s="115">
        <v>4979</v>
      </c>
      <c r="K37" s="116">
        <v>-2.6778733385457401E-2</v>
      </c>
      <c r="L37" s="115">
        <v>1500</v>
      </c>
      <c r="M37" s="116">
        <v>0.23355263157894701</v>
      </c>
      <c r="N37" s="115">
        <v>6479</v>
      </c>
      <c r="O37" s="116">
        <v>2.32154137713203E-2</v>
      </c>
      <c r="P37" s="122"/>
      <c r="Q37" s="114" t="s">
        <v>89</v>
      </c>
      <c r="R37" s="114" t="s">
        <v>89</v>
      </c>
      <c r="S37" s="118">
        <v>5114</v>
      </c>
      <c r="T37" s="118">
        <v>2</v>
      </c>
      <c r="U37" s="118">
        <v>0</v>
      </c>
      <c r="V37" s="118">
        <v>5116</v>
      </c>
      <c r="W37" s="118">
        <v>1216</v>
      </c>
      <c r="X37" s="118">
        <v>6332</v>
      </c>
      <c r="Y37" s="114" t="s">
        <v>187</v>
      </c>
      <c r="Z37" s="114" t="s">
        <v>151</v>
      </c>
    </row>
    <row r="38" spans="1:26" x14ac:dyDescent="0.2">
      <c r="A38" s="121"/>
      <c r="B38" s="114" t="s">
        <v>188</v>
      </c>
      <c r="C38" s="114" t="s">
        <v>189</v>
      </c>
      <c r="D38" s="115">
        <v>4532</v>
      </c>
      <c r="E38" s="116">
        <v>-2.26439508302782E-2</v>
      </c>
      <c r="F38" s="115">
        <v>0</v>
      </c>
      <c r="G38" s="116">
        <v>-1</v>
      </c>
      <c r="H38" s="115">
        <v>0</v>
      </c>
      <c r="I38" s="116" t="s">
        <v>88</v>
      </c>
      <c r="J38" s="115">
        <v>4532</v>
      </c>
      <c r="K38" s="116">
        <v>-2.28546787408366E-2</v>
      </c>
      <c r="L38" s="115">
        <v>499</v>
      </c>
      <c r="M38" s="116">
        <v>1.42276422764228E-2</v>
      </c>
      <c r="N38" s="115">
        <v>5031</v>
      </c>
      <c r="O38" s="116">
        <v>-1.9298245614035103E-2</v>
      </c>
      <c r="P38" s="122"/>
      <c r="Q38" s="114" t="s">
        <v>89</v>
      </c>
      <c r="R38" s="114" t="s">
        <v>89</v>
      </c>
      <c r="S38" s="118">
        <v>4637</v>
      </c>
      <c r="T38" s="118">
        <v>1</v>
      </c>
      <c r="U38" s="118">
        <v>0</v>
      </c>
      <c r="V38" s="118">
        <v>4638</v>
      </c>
      <c r="W38" s="118">
        <v>492</v>
      </c>
      <c r="X38" s="118">
        <v>5130</v>
      </c>
      <c r="Y38" s="114" t="s">
        <v>190</v>
      </c>
      <c r="Z38" s="114" t="s">
        <v>151</v>
      </c>
    </row>
    <row r="39" spans="1:26" x14ac:dyDescent="0.2">
      <c r="A39" s="121"/>
      <c r="B39" s="114" t="s">
        <v>191</v>
      </c>
      <c r="C39" s="114" t="s">
        <v>192</v>
      </c>
      <c r="D39" s="115">
        <v>2495</v>
      </c>
      <c r="E39" s="116">
        <v>-2.3990403838464601E-3</v>
      </c>
      <c r="F39" s="115">
        <v>0</v>
      </c>
      <c r="G39" s="116">
        <v>-1</v>
      </c>
      <c r="H39" s="115">
        <v>0</v>
      </c>
      <c r="I39" s="116" t="s">
        <v>88</v>
      </c>
      <c r="J39" s="115">
        <v>2495</v>
      </c>
      <c r="K39" s="116">
        <v>-3.1961646024770301E-3</v>
      </c>
      <c r="L39" s="115">
        <v>530</v>
      </c>
      <c r="M39" s="116">
        <v>0.341772151898734</v>
      </c>
      <c r="N39" s="115">
        <v>3025</v>
      </c>
      <c r="O39" s="116">
        <v>4.3823326432022094E-2</v>
      </c>
      <c r="P39" s="122"/>
      <c r="Q39" s="114" t="s">
        <v>89</v>
      </c>
      <c r="R39" s="114" t="s">
        <v>89</v>
      </c>
      <c r="S39" s="118">
        <v>2501</v>
      </c>
      <c r="T39" s="118">
        <v>2</v>
      </c>
      <c r="U39" s="118">
        <v>0</v>
      </c>
      <c r="V39" s="118">
        <v>2503</v>
      </c>
      <c r="W39" s="118">
        <v>395</v>
      </c>
      <c r="X39" s="118">
        <v>2898</v>
      </c>
      <c r="Y39" s="114" t="s">
        <v>193</v>
      </c>
      <c r="Z39" s="114" t="s">
        <v>151</v>
      </c>
    </row>
    <row r="40" spans="1:26" x14ac:dyDescent="0.2">
      <c r="A40" s="121"/>
      <c r="B40" s="114" t="s">
        <v>194</v>
      </c>
      <c r="C40" s="114" t="s">
        <v>195</v>
      </c>
      <c r="D40" s="115">
        <v>1474</v>
      </c>
      <c r="E40" s="116">
        <v>-3.0263157894736797E-2</v>
      </c>
      <c r="F40" s="115">
        <v>1</v>
      </c>
      <c r="G40" s="116" t="s">
        <v>88</v>
      </c>
      <c r="H40" s="115">
        <v>0</v>
      </c>
      <c r="I40" s="116" t="s">
        <v>88</v>
      </c>
      <c r="J40" s="115">
        <v>1475</v>
      </c>
      <c r="K40" s="116">
        <v>-2.9605263157894701E-2</v>
      </c>
      <c r="L40" s="115">
        <v>670</v>
      </c>
      <c r="M40" s="116">
        <v>-7.7134986225895305E-2</v>
      </c>
      <c r="N40" s="115">
        <v>2145</v>
      </c>
      <c r="O40" s="116">
        <v>-4.4968833481745303E-2</v>
      </c>
      <c r="P40" s="122"/>
      <c r="Q40" s="114" t="s">
        <v>89</v>
      </c>
      <c r="R40" s="114" t="s">
        <v>89</v>
      </c>
      <c r="S40" s="118">
        <v>1520</v>
      </c>
      <c r="T40" s="118">
        <v>0</v>
      </c>
      <c r="U40" s="118">
        <v>0</v>
      </c>
      <c r="V40" s="118">
        <v>1520</v>
      </c>
      <c r="W40" s="118">
        <v>726</v>
      </c>
      <c r="X40" s="118">
        <v>2246</v>
      </c>
      <c r="Y40" s="114" t="s">
        <v>196</v>
      </c>
      <c r="Z40" s="114" t="s">
        <v>151</v>
      </c>
    </row>
    <row r="41" spans="1:26" x14ac:dyDescent="0.2">
      <c r="A41" s="121"/>
      <c r="B41" s="114" t="s">
        <v>197</v>
      </c>
      <c r="C41" s="114" t="s">
        <v>198</v>
      </c>
      <c r="D41" s="115">
        <v>1030</v>
      </c>
      <c r="E41" s="116">
        <v>-9.6153846153846211E-3</v>
      </c>
      <c r="F41" s="115">
        <v>44</v>
      </c>
      <c r="G41" s="116">
        <v>0.29411764705882404</v>
      </c>
      <c r="H41" s="115">
        <v>0</v>
      </c>
      <c r="I41" s="116" t="s">
        <v>88</v>
      </c>
      <c r="J41" s="115">
        <v>1074</v>
      </c>
      <c r="K41" s="116">
        <v>0</v>
      </c>
      <c r="L41" s="115">
        <v>1086</v>
      </c>
      <c r="M41" s="116">
        <v>-0.21361332367849398</v>
      </c>
      <c r="N41" s="115">
        <v>2160</v>
      </c>
      <c r="O41" s="116">
        <v>-0.120162932790224</v>
      </c>
      <c r="P41" s="122"/>
      <c r="Q41" s="114" t="s">
        <v>89</v>
      </c>
      <c r="R41" s="114" t="s">
        <v>89</v>
      </c>
      <c r="S41" s="118">
        <v>1040</v>
      </c>
      <c r="T41" s="118">
        <v>34</v>
      </c>
      <c r="U41" s="118">
        <v>0</v>
      </c>
      <c r="V41" s="118">
        <v>1074</v>
      </c>
      <c r="W41" s="118">
        <v>1381</v>
      </c>
      <c r="X41" s="118">
        <v>2455</v>
      </c>
      <c r="Y41" s="114" t="s">
        <v>199</v>
      </c>
      <c r="Z41" s="114" t="s">
        <v>151</v>
      </c>
    </row>
    <row r="42" spans="1:26" x14ac:dyDescent="0.2">
      <c r="A42" s="121"/>
      <c r="B42" s="114" t="s">
        <v>200</v>
      </c>
      <c r="C42" s="114" t="s">
        <v>201</v>
      </c>
      <c r="D42" s="115">
        <v>2480</v>
      </c>
      <c r="E42" s="116">
        <v>-9.1889732321214519E-3</v>
      </c>
      <c r="F42" s="115">
        <v>0</v>
      </c>
      <c r="G42" s="116" t="s">
        <v>88</v>
      </c>
      <c r="H42" s="115">
        <v>0</v>
      </c>
      <c r="I42" s="116" t="s">
        <v>88</v>
      </c>
      <c r="J42" s="115">
        <v>2480</v>
      </c>
      <c r="K42" s="116">
        <v>-9.1889732321214519E-3</v>
      </c>
      <c r="L42" s="115">
        <v>233</v>
      </c>
      <c r="M42" s="116">
        <v>-6.4257028112449793E-2</v>
      </c>
      <c r="N42" s="115">
        <v>2713</v>
      </c>
      <c r="O42" s="116">
        <v>-1.4171511627907E-2</v>
      </c>
      <c r="P42" s="122"/>
      <c r="Q42" s="114" t="s">
        <v>89</v>
      </c>
      <c r="R42" s="114" t="s">
        <v>89</v>
      </c>
      <c r="S42" s="118">
        <v>2503</v>
      </c>
      <c r="T42" s="118">
        <v>0</v>
      </c>
      <c r="U42" s="118">
        <v>0</v>
      </c>
      <c r="V42" s="118">
        <v>2503</v>
      </c>
      <c r="W42" s="118">
        <v>249</v>
      </c>
      <c r="X42" s="118">
        <v>2752</v>
      </c>
      <c r="Y42" s="114" t="s">
        <v>202</v>
      </c>
      <c r="Z42" s="114" t="s">
        <v>151</v>
      </c>
    </row>
    <row r="43" spans="1:26" x14ac:dyDescent="0.2">
      <c r="A43" s="121"/>
      <c r="B43" s="114" t="s">
        <v>203</v>
      </c>
      <c r="C43" s="114" t="s">
        <v>204</v>
      </c>
      <c r="D43" s="115">
        <v>998</v>
      </c>
      <c r="E43" s="116">
        <v>-5.9760956175298804E-3</v>
      </c>
      <c r="F43" s="115">
        <v>0</v>
      </c>
      <c r="G43" s="116" t="s">
        <v>88</v>
      </c>
      <c r="H43" s="115">
        <v>0</v>
      </c>
      <c r="I43" s="116" t="s">
        <v>88</v>
      </c>
      <c r="J43" s="115">
        <v>998</v>
      </c>
      <c r="K43" s="116">
        <v>-5.9760956175298804E-3</v>
      </c>
      <c r="L43" s="115">
        <v>148</v>
      </c>
      <c r="M43" s="116">
        <v>0.12977099236641201</v>
      </c>
      <c r="N43" s="115">
        <v>1146</v>
      </c>
      <c r="O43" s="116">
        <v>9.6916299559471394E-3</v>
      </c>
      <c r="P43" s="122"/>
      <c r="Q43" s="114" t="s">
        <v>89</v>
      </c>
      <c r="R43" s="114" t="s">
        <v>89</v>
      </c>
      <c r="S43" s="118">
        <v>1004</v>
      </c>
      <c r="T43" s="118">
        <v>0</v>
      </c>
      <c r="U43" s="118">
        <v>0</v>
      </c>
      <c r="V43" s="118">
        <v>1004</v>
      </c>
      <c r="W43" s="118">
        <v>131</v>
      </c>
      <c r="X43" s="118">
        <v>1135</v>
      </c>
      <c r="Y43" s="114" t="s">
        <v>205</v>
      </c>
      <c r="Z43" s="114" t="s">
        <v>151</v>
      </c>
    </row>
    <row r="44" spans="1:26" x14ac:dyDescent="0.2">
      <c r="A44" s="121"/>
      <c r="B44" s="114" t="s">
        <v>206</v>
      </c>
      <c r="C44" s="114" t="s">
        <v>207</v>
      </c>
      <c r="D44" s="115">
        <v>1961</v>
      </c>
      <c r="E44" s="116">
        <v>6.1570035915854294E-3</v>
      </c>
      <c r="F44" s="115">
        <v>18</v>
      </c>
      <c r="G44" s="116">
        <v>8</v>
      </c>
      <c r="H44" s="115">
        <v>0</v>
      </c>
      <c r="I44" s="116" t="s">
        <v>88</v>
      </c>
      <c r="J44" s="115">
        <v>1979</v>
      </c>
      <c r="K44" s="116">
        <v>1.4351614556637601E-2</v>
      </c>
      <c r="L44" s="115">
        <v>521</v>
      </c>
      <c r="M44" s="116">
        <v>-0.20579268292682901</v>
      </c>
      <c r="N44" s="115">
        <v>2500</v>
      </c>
      <c r="O44" s="116">
        <v>-4.1043344840813192E-2</v>
      </c>
      <c r="P44" s="122"/>
      <c r="Q44" s="114" t="s">
        <v>89</v>
      </c>
      <c r="R44" s="114" t="s">
        <v>89</v>
      </c>
      <c r="S44" s="118">
        <v>1949</v>
      </c>
      <c r="T44" s="118">
        <v>2</v>
      </c>
      <c r="U44" s="118">
        <v>0</v>
      </c>
      <c r="V44" s="118">
        <v>1951</v>
      </c>
      <c r="W44" s="118">
        <v>656</v>
      </c>
      <c r="X44" s="118">
        <v>2607</v>
      </c>
      <c r="Y44" s="114" t="s">
        <v>208</v>
      </c>
      <c r="Z44" s="114" t="s">
        <v>151</v>
      </c>
    </row>
    <row r="45" spans="1:26" x14ac:dyDescent="0.2">
      <c r="A45" s="121"/>
      <c r="B45" s="114" t="s">
        <v>209</v>
      </c>
      <c r="C45" s="114" t="s">
        <v>210</v>
      </c>
      <c r="D45" s="115">
        <v>5001</v>
      </c>
      <c r="E45" s="116">
        <v>3.1346669416374498E-2</v>
      </c>
      <c r="F45" s="115">
        <v>4</v>
      </c>
      <c r="G45" s="116">
        <v>0</v>
      </c>
      <c r="H45" s="115">
        <v>0</v>
      </c>
      <c r="I45" s="116">
        <v>-1</v>
      </c>
      <c r="J45" s="115">
        <v>5005</v>
      </c>
      <c r="K45" s="116">
        <v>2.9411764705882401E-2</v>
      </c>
      <c r="L45" s="115">
        <v>749</v>
      </c>
      <c r="M45" s="116">
        <v>7.6149425287356298E-2</v>
      </c>
      <c r="N45" s="115">
        <v>5754</v>
      </c>
      <c r="O45" s="116">
        <v>3.5264483627204003E-2</v>
      </c>
      <c r="P45" s="122"/>
      <c r="Q45" s="114" t="s">
        <v>89</v>
      </c>
      <c r="R45" s="114" t="s">
        <v>89</v>
      </c>
      <c r="S45" s="118">
        <v>4849</v>
      </c>
      <c r="T45" s="118">
        <v>4</v>
      </c>
      <c r="U45" s="118">
        <v>9</v>
      </c>
      <c r="V45" s="118">
        <v>4862</v>
      </c>
      <c r="W45" s="118">
        <v>696</v>
      </c>
      <c r="X45" s="118">
        <v>5558</v>
      </c>
      <c r="Y45" s="114" t="s">
        <v>211</v>
      </c>
      <c r="Z45" s="114" t="s">
        <v>151</v>
      </c>
    </row>
    <row r="46" spans="1:26" x14ac:dyDescent="0.2">
      <c r="A46" s="121"/>
      <c r="B46" s="114" t="s">
        <v>212</v>
      </c>
      <c r="C46" s="114" t="s">
        <v>213</v>
      </c>
      <c r="D46" s="115">
        <v>4385</v>
      </c>
      <c r="E46" s="116">
        <v>-2.8577758085954801E-2</v>
      </c>
      <c r="F46" s="115">
        <v>2</v>
      </c>
      <c r="G46" s="116" t="s">
        <v>88</v>
      </c>
      <c r="H46" s="115">
        <v>0</v>
      </c>
      <c r="I46" s="116" t="s">
        <v>88</v>
      </c>
      <c r="J46" s="115">
        <v>4387</v>
      </c>
      <c r="K46" s="116">
        <v>-2.8134692069118301E-2</v>
      </c>
      <c r="L46" s="115">
        <v>394</v>
      </c>
      <c r="M46" s="116">
        <v>-0.13785557986870903</v>
      </c>
      <c r="N46" s="115">
        <v>4781</v>
      </c>
      <c r="O46" s="116">
        <v>-3.8221685777509597E-2</v>
      </c>
      <c r="P46" s="122"/>
      <c r="Q46" s="114" t="s">
        <v>89</v>
      </c>
      <c r="R46" s="114" t="s">
        <v>89</v>
      </c>
      <c r="S46" s="118">
        <v>4514</v>
      </c>
      <c r="T46" s="118">
        <v>0</v>
      </c>
      <c r="U46" s="118">
        <v>0</v>
      </c>
      <c r="V46" s="118">
        <v>4514</v>
      </c>
      <c r="W46" s="118">
        <v>457</v>
      </c>
      <c r="X46" s="118">
        <v>4971</v>
      </c>
      <c r="Y46" s="114" t="s">
        <v>214</v>
      </c>
      <c r="Z46" s="114" t="s">
        <v>151</v>
      </c>
    </row>
    <row r="47" spans="1:26" x14ac:dyDescent="0.2">
      <c r="A47" s="121"/>
      <c r="B47" s="114" t="s">
        <v>215</v>
      </c>
      <c r="C47" s="114" t="s">
        <v>216</v>
      </c>
      <c r="D47" s="115">
        <v>4172</v>
      </c>
      <c r="E47" s="116">
        <v>-2.4093567251462E-2</v>
      </c>
      <c r="F47" s="115">
        <v>0</v>
      </c>
      <c r="G47" s="116" t="s">
        <v>88</v>
      </c>
      <c r="H47" s="115">
        <v>0</v>
      </c>
      <c r="I47" s="116" t="s">
        <v>88</v>
      </c>
      <c r="J47" s="115">
        <v>4172</v>
      </c>
      <c r="K47" s="116">
        <v>-2.4093567251462E-2</v>
      </c>
      <c r="L47" s="115">
        <v>946</v>
      </c>
      <c r="M47" s="116">
        <v>-4.210526315789471E-3</v>
      </c>
      <c r="N47" s="115">
        <v>5118</v>
      </c>
      <c r="O47" s="116">
        <v>-2.0478468899521502E-2</v>
      </c>
      <c r="P47" s="122"/>
      <c r="Q47" s="114" t="s">
        <v>89</v>
      </c>
      <c r="R47" s="114" t="s">
        <v>89</v>
      </c>
      <c r="S47" s="118">
        <v>4275</v>
      </c>
      <c r="T47" s="118">
        <v>0</v>
      </c>
      <c r="U47" s="118">
        <v>0</v>
      </c>
      <c r="V47" s="118">
        <v>4275</v>
      </c>
      <c r="W47" s="118">
        <v>950</v>
      </c>
      <c r="X47" s="118">
        <v>5225</v>
      </c>
      <c r="Y47" s="114" t="s">
        <v>217</v>
      </c>
      <c r="Z47" s="114" t="s">
        <v>151</v>
      </c>
    </row>
    <row r="48" spans="1:26" x14ac:dyDescent="0.2">
      <c r="A48" s="121"/>
      <c r="B48" s="114" t="s">
        <v>218</v>
      </c>
      <c r="C48" s="114" t="s">
        <v>219</v>
      </c>
      <c r="D48" s="115">
        <v>3203</v>
      </c>
      <c r="E48" s="116">
        <v>-1.0503552672227402E-2</v>
      </c>
      <c r="F48" s="115">
        <v>0</v>
      </c>
      <c r="G48" s="116">
        <v>-1</v>
      </c>
      <c r="H48" s="115">
        <v>0</v>
      </c>
      <c r="I48" s="116" t="s">
        <v>88</v>
      </c>
      <c r="J48" s="115">
        <v>3203</v>
      </c>
      <c r="K48" s="116">
        <v>-1.08091414453366E-2</v>
      </c>
      <c r="L48" s="115">
        <v>548</v>
      </c>
      <c r="M48" s="116">
        <v>0.12757201646090502</v>
      </c>
      <c r="N48" s="115">
        <v>3751</v>
      </c>
      <c r="O48" s="116">
        <v>7.2502685284640198E-3</v>
      </c>
      <c r="P48" s="122"/>
      <c r="Q48" s="114" t="s">
        <v>89</v>
      </c>
      <c r="R48" s="114" t="s">
        <v>89</v>
      </c>
      <c r="S48" s="118">
        <v>3237</v>
      </c>
      <c r="T48" s="118">
        <v>1</v>
      </c>
      <c r="U48" s="118">
        <v>0</v>
      </c>
      <c r="V48" s="118">
        <v>3238</v>
      </c>
      <c r="W48" s="118">
        <v>486</v>
      </c>
      <c r="X48" s="118">
        <v>3724</v>
      </c>
      <c r="Y48" s="114" t="s">
        <v>220</v>
      </c>
      <c r="Z48" s="114" t="s">
        <v>151</v>
      </c>
    </row>
    <row r="49" spans="1:26" x14ac:dyDescent="0.2">
      <c r="A49" s="121"/>
      <c r="B49" s="114" t="s">
        <v>221</v>
      </c>
      <c r="C49" s="114" t="s">
        <v>222</v>
      </c>
      <c r="D49" s="115">
        <v>1700</v>
      </c>
      <c r="E49" s="116">
        <v>-2.9126213592233E-2</v>
      </c>
      <c r="F49" s="115">
        <v>0</v>
      </c>
      <c r="G49" s="116" t="s">
        <v>88</v>
      </c>
      <c r="H49" s="115">
        <v>0</v>
      </c>
      <c r="I49" s="116" t="s">
        <v>88</v>
      </c>
      <c r="J49" s="115">
        <v>1700</v>
      </c>
      <c r="K49" s="116">
        <v>-2.9126213592233E-2</v>
      </c>
      <c r="L49" s="115">
        <v>265</v>
      </c>
      <c r="M49" s="116">
        <v>3.9215686274509803E-2</v>
      </c>
      <c r="N49" s="115">
        <v>1965</v>
      </c>
      <c r="O49" s="116">
        <v>-2.0438683948155501E-2</v>
      </c>
      <c r="P49" s="122"/>
      <c r="Q49" s="114" t="s">
        <v>89</v>
      </c>
      <c r="R49" s="114" t="s">
        <v>89</v>
      </c>
      <c r="S49" s="118">
        <v>1751</v>
      </c>
      <c r="T49" s="118">
        <v>0</v>
      </c>
      <c r="U49" s="118">
        <v>0</v>
      </c>
      <c r="V49" s="118">
        <v>1751</v>
      </c>
      <c r="W49" s="118">
        <v>255</v>
      </c>
      <c r="X49" s="118">
        <v>2006</v>
      </c>
      <c r="Y49" s="114" t="s">
        <v>223</v>
      </c>
      <c r="Z49" s="114" t="s">
        <v>151</v>
      </c>
    </row>
    <row r="50" spans="1:26" x14ac:dyDescent="0.2">
      <c r="A50" s="121"/>
      <c r="B50" s="114" t="s">
        <v>224</v>
      </c>
      <c r="C50" s="114" t="s">
        <v>225</v>
      </c>
      <c r="D50" s="115">
        <v>5457</v>
      </c>
      <c r="E50" s="116">
        <v>-8.5392441860465094E-3</v>
      </c>
      <c r="F50" s="115">
        <v>0</v>
      </c>
      <c r="G50" s="116" t="s">
        <v>88</v>
      </c>
      <c r="H50" s="115">
        <v>0</v>
      </c>
      <c r="I50" s="116" t="s">
        <v>88</v>
      </c>
      <c r="J50" s="115">
        <v>5457</v>
      </c>
      <c r="K50" s="116">
        <v>-8.5392441860465094E-3</v>
      </c>
      <c r="L50" s="115">
        <v>434</v>
      </c>
      <c r="M50" s="116">
        <v>-6.8649885583524006E-3</v>
      </c>
      <c r="N50" s="115">
        <v>5891</v>
      </c>
      <c r="O50" s="116">
        <v>-8.4160915670762511E-3</v>
      </c>
      <c r="P50" s="122"/>
      <c r="Q50" s="114" t="s">
        <v>89</v>
      </c>
      <c r="R50" s="114" t="s">
        <v>89</v>
      </c>
      <c r="S50" s="118">
        <v>5504</v>
      </c>
      <c r="T50" s="118">
        <v>0</v>
      </c>
      <c r="U50" s="118">
        <v>0</v>
      </c>
      <c r="V50" s="118">
        <v>5504</v>
      </c>
      <c r="W50" s="118">
        <v>437</v>
      </c>
      <c r="X50" s="118">
        <v>5941</v>
      </c>
      <c r="Y50" s="114" t="s">
        <v>226</v>
      </c>
      <c r="Z50" s="114" t="s">
        <v>151</v>
      </c>
    </row>
    <row r="51" spans="1:26" x14ac:dyDescent="0.2">
      <c r="A51" s="121"/>
      <c r="B51" s="114" t="s">
        <v>227</v>
      </c>
      <c r="C51" s="114" t="s">
        <v>228</v>
      </c>
      <c r="D51" s="115">
        <v>1888</v>
      </c>
      <c r="E51" s="116">
        <v>-2.0746887966804999E-2</v>
      </c>
      <c r="F51" s="115">
        <v>0</v>
      </c>
      <c r="G51" s="116" t="s">
        <v>88</v>
      </c>
      <c r="H51" s="115">
        <v>0</v>
      </c>
      <c r="I51" s="116" t="s">
        <v>88</v>
      </c>
      <c r="J51" s="115">
        <v>1888</v>
      </c>
      <c r="K51" s="116">
        <v>-2.0746887966804999E-2</v>
      </c>
      <c r="L51" s="115">
        <v>156</v>
      </c>
      <c r="M51" s="116">
        <v>-0.25714285714285695</v>
      </c>
      <c r="N51" s="115">
        <v>2044</v>
      </c>
      <c r="O51" s="116">
        <v>-4.3966323666978502E-2</v>
      </c>
      <c r="P51" s="122"/>
      <c r="Q51" s="114" t="s">
        <v>89</v>
      </c>
      <c r="R51" s="114" t="s">
        <v>89</v>
      </c>
      <c r="S51" s="118">
        <v>1928</v>
      </c>
      <c r="T51" s="118">
        <v>0</v>
      </c>
      <c r="U51" s="118">
        <v>0</v>
      </c>
      <c r="V51" s="118">
        <v>1928</v>
      </c>
      <c r="W51" s="118">
        <v>210</v>
      </c>
      <c r="X51" s="118">
        <v>2138</v>
      </c>
      <c r="Y51" s="114" t="s">
        <v>229</v>
      </c>
      <c r="Z51" s="114" t="s">
        <v>151</v>
      </c>
    </row>
    <row r="52" spans="1:26" x14ac:dyDescent="0.2">
      <c r="A52" s="121"/>
      <c r="B52" s="114" t="s">
        <v>230</v>
      </c>
      <c r="C52" s="114" t="s">
        <v>231</v>
      </c>
      <c r="D52" s="115">
        <v>999</v>
      </c>
      <c r="E52" s="116">
        <v>-3.8498556304138599E-2</v>
      </c>
      <c r="F52" s="115">
        <v>0</v>
      </c>
      <c r="G52" s="116" t="s">
        <v>88</v>
      </c>
      <c r="H52" s="115">
        <v>0</v>
      </c>
      <c r="I52" s="116" t="s">
        <v>88</v>
      </c>
      <c r="J52" s="115">
        <v>999</v>
      </c>
      <c r="K52" s="116">
        <v>-3.8498556304138599E-2</v>
      </c>
      <c r="L52" s="115">
        <v>10</v>
      </c>
      <c r="M52" s="116">
        <v>-0.41176470588235298</v>
      </c>
      <c r="N52" s="115">
        <v>1009</v>
      </c>
      <c r="O52" s="116">
        <v>-4.4507575757575801E-2</v>
      </c>
      <c r="P52" s="122"/>
      <c r="Q52" s="114" t="s">
        <v>89</v>
      </c>
      <c r="R52" s="114" t="s">
        <v>89</v>
      </c>
      <c r="S52" s="118">
        <v>1039</v>
      </c>
      <c r="T52" s="118">
        <v>0</v>
      </c>
      <c r="U52" s="118">
        <v>0</v>
      </c>
      <c r="V52" s="118">
        <v>1039</v>
      </c>
      <c r="W52" s="118">
        <v>17</v>
      </c>
      <c r="X52" s="118">
        <v>1056</v>
      </c>
      <c r="Y52" s="114" t="s">
        <v>232</v>
      </c>
      <c r="Z52" s="114" t="s">
        <v>151</v>
      </c>
    </row>
    <row r="53" spans="1:26" x14ac:dyDescent="0.2">
      <c r="A53" s="123"/>
      <c r="B53" s="114" t="s">
        <v>233</v>
      </c>
      <c r="C53" s="114" t="s">
        <v>234</v>
      </c>
      <c r="D53" s="115">
        <v>4130</v>
      </c>
      <c r="E53" s="116">
        <v>5.1107325383304902E-3</v>
      </c>
      <c r="F53" s="115">
        <v>0</v>
      </c>
      <c r="G53" s="116">
        <v>-1</v>
      </c>
      <c r="H53" s="115">
        <v>0</v>
      </c>
      <c r="I53" s="116" t="s">
        <v>88</v>
      </c>
      <c r="J53" s="115">
        <v>4130</v>
      </c>
      <c r="K53" s="116">
        <v>4.6217465336901003E-3</v>
      </c>
      <c r="L53" s="115">
        <v>1743</v>
      </c>
      <c r="M53" s="116">
        <v>0.289201183431953</v>
      </c>
      <c r="N53" s="115">
        <v>5873</v>
      </c>
      <c r="O53" s="116">
        <v>7.5050338641771894E-2</v>
      </c>
      <c r="P53" s="122"/>
      <c r="Q53" s="114" t="s">
        <v>89</v>
      </c>
      <c r="R53" s="114" t="s">
        <v>89</v>
      </c>
      <c r="S53" s="118">
        <v>4109</v>
      </c>
      <c r="T53" s="118">
        <v>2</v>
      </c>
      <c r="U53" s="118">
        <v>0</v>
      </c>
      <c r="V53" s="118">
        <v>4111</v>
      </c>
      <c r="W53" s="118">
        <v>1352</v>
      </c>
      <c r="X53" s="118">
        <v>5463</v>
      </c>
      <c r="Y53" s="114" t="s">
        <v>235</v>
      </c>
      <c r="Z53" s="114" t="s">
        <v>151</v>
      </c>
    </row>
    <row r="54" spans="1:26" x14ac:dyDescent="0.2">
      <c r="A54" s="124" t="s">
        <v>103</v>
      </c>
      <c r="B54" s="124"/>
      <c r="C54" s="124"/>
      <c r="D54" s="125">
        <v>88324</v>
      </c>
      <c r="E54" s="126">
        <v>-1.8033042047450702E-2</v>
      </c>
      <c r="F54" s="125">
        <v>120</v>
      </c>
      <c r="G54" s="126">
        <v>0.16504854368931998</v>
      </c>
      <c r="H54" s="125">
        <v>5522</v>
      </c>
      <c r="I54" s="126">
        <v>-9.0130169714944794E-2</v>
      </c>
      <c r="J54" s="125">
        <v>93966</v>
      </c>
      <c r="K54" s="126">
        <v>-2.2389146673880003E-2</v>
      </c>
      <c r="L54" s="125">
        <v>21376</v>
      </c>
      <c r="M54" s="126">
        <v>-4.32369528242771E-2</v>
      </c>
      <c r="N54" s="125">
        <v>115342</v>
      </c>
      <c r="O54" s="126">
        <v>-2.6321121053520202E-2</v>
      </c>
      <c r="P54" s="127"/>
      <c r="Q54" s="128"/>
      <c r="R54" s="128"/>
      <c r="S54" s="129">
        <v>89946</v>
      </c>
      <c r="T54" s="129">
        <v>103</v>
      </c>
      <c r="U54" s="129">
        <v>6069</v>
      </c>
      <c r="V54" s="129">
        <v>96118</v>
      </c>
      <c r="W54" s="129">
        <v>22342</v>
      </c>
      <c r="X54" s="129">
        <v>118460</v>
      </c>
      <c r="Y54" s="128"/>
      <c r="Z54" s="128"/>
    </row>
    <row r="55" spans="1:26" s="136" customFormat="1" ht="22.5" x14ac:dyDescent="0.2">
      <c r="A55" s="130" t="s">
        <v>236</v>
      </c>
      <c r="B55" s="131"/>
      <c r="C55" s="131"/>
      <c r="D55" s="132">
        <f>D54+D24+D14</f>
        <v>205786</v>
      </c>
      <c r="E55" s="133">
        <f>((D54+D24+D14)-(S54+S24+S14))/(S54+S24+S14)</f>
        <v>-1.8632000114453033E-2</v>
      </c>
      <c r="F55" s="132">
        <f>F54+F24+F14</f>
        <v>12049</v>
      </c>
      <c r="G55" s="133">
        <f>((F54+F24+F14)-(T54+T24+T14))/(T54+T24+T14)</f>
        <v>-0.10028375149342891</v>
      </c>
      <c r="H55" s="132">
        <f>H54+H24+H14</f>
        <v>11045</v>
      </c>
      <c r="I55" s="133">
        <f>((H54+H24+H14)-(U54+U24+U14))/(U54+U24+U14)</f>
        <v>-2.1787264192719865E-2</v>
      </c>
      <c r="J55" s="132">
        <f>J54+J24+J14</f>
        <v>228880</v>
      </c>
      <c r="K55" s="133">
        <f>((J54+J24+J14)-(V54+V24+V14))/(V54+V24+V14)</f>
        <v>-2.3449499948800218E-2</v>
      </c>
      <c r="L55" s="132">
        <f>L54+L24+L14</f>
        <v>59963</v>
      </c>
      <c r="M55" s="133">
        <f>((L54+L24+L14)-(W54+W24+W14))/(W54+W24+W14)</f>
        <v>1.0260471071873842E-2</v>
      </c>
      <c r="N55" s="132">
        <f>N54+N24+N14</f>
        <v>288843</v>
      </c>
      <c r="O55" s="133">
        <f>((N54+N24+N14)-(X54+X24+X14))/(X54+X24+X14)</f>
        <v>-1.6637728526197527E-2</v>
      </c>
      <c r="P55" s="134"/>
      <c r="Q55" s="134"/>
      <c r="R55" s="135"/>
      <c r="S55" s="135"/>
      <c r="T55" s="135"/>
      <c r="U55" s="135"/>
      <c r="V55" s="135"/>
      <c r="W55" s="135"/>
      <c r="X55" s="135"/>
    </row>
    <row r="56" spans="1:26" s="136" customFormat="1" x14ac:dyDescent="0.2">
      <c r="A56" s="130" t="s">
        <v>237</v>
      </c>
      <c r="B56" s="131"/>
      <c r="C56" s="131"/>
      <c r="D56" s="132">
        <f>D54+D24+D14+D9</f>
        <v>315479</v>
      </c>
      <c r="E56" s="133">
        <f>((D54+D24+D14+D9)-(S54+S24+S14+S9))/(S54+S24+S14+S9)</f>
        <v>-2.1087580482507175E-2</v>
      </c>
      <c r="F56" s="132">
        <f>F54+F24+F14+F9</f>
        <v>58206</v>
      </c>
      <c r="G56" s="133">
        <f>((F54+F24+F14+F9)-(T54+T24+T14+T9))/(T54+T24+T14+T9)</f>
        <v>-7.0829941094775153E-2</v>
      </c>
      <c r="H56" s="132">
        <f>H54+H24+H14+H9</f>
        <v>39198</v>
      </c>
      <c r="I56" s="133">
        <f>((H54+H24+H14+H9)-(U54+U24+U14+U9))/(U54+U24+U14+U9)</f>
        <v>-9.1060869565217389E-2</v>
      </c>
      <c r="J56" s="132">
        <f>J54+J24+J14+J9</f>
        <v>412883</v>
      </c>
      <c r="K56" s="133">
        <f>((J54+J24+J14+J9)-(V54+V24+V14+V9))/(V54+V24+V14+V9)</f>
        <v>-3.5417002497412642E-2</v>
      </c>
      <c r="L56" s="132">
        <f>L54+L24+L14+L9</f>
        <v>85138</v>
      </c>
      <c r="M56" s="133">
        <f>((L54+L24+L14+L9)-(W54+W24+W14+W9))/(W54+W24+W14+W9)</f>
        <v>1.7265482178915801E-2</v>
      </c>
      <c r="N56" s="132">
        <f>N54+N24+N14+N9</f>
        <v>498021</v>
      </c>
      <c r="O56" s="133">
        <f>((N54+N24+N14+N9)-(X54+X24+X14+X9))/(X54+X24+X14+X9)</f>
        <v>-2.6800928603811339E-2</v>
      </c>
      <c r="P56" s="134"/>
      <c r="Q56" s="134"/>
      <c r="R56" s="135"/>
      <c r="S56" s="135"/>
      <c r="T56" s="135"/>
      <c r="U56" s="135"/>
      <c r="V56" s="135"/>
      <c r="W56" s="135"/>
      <c r="X56" s="135"/>
    </row>
    <row r="57" spans="1:26" s="136" customFormat="1" x14ac:dyDescent="0.2">
      <c r="A57" s="130" t="s">
        <v>238</v>
      </c>
      <c r="B57" s="131"/>
      <c r="C57" s="131"/>
      <c r="D57" s="132">
        <f>D54+D24+D14+D9+D5</f>
        <v>413578</v>
      </c>
      <c r="E57" s="133">
        <f>((D54+D24+D14+D9+D5)-(S54+S24+S14+S9+S5))/(S54+S24+S14+S9+S5)</f>
        <v>-2.259079210752073E-2</v>
      </c>
      <c r="F57" s="132">
        <f>F54+F24+F14+F9+F5</f>
        <v>157969</v>
      </c>
      <c r="G57" s="133">
        <f>((F54+F24+F14+F9+F5)-(T54+T24+T14+T9+T5))/(T54+T24+T14+T9+T5)</f>
        <v>-5.2381209470849004E-2</v>
      </c>
      <c r="H57" s="132">
        <f>H54+H24+H14+H9+H5</f>
        <v>39198</v>
      </c>
      <c r="I57" s="133">
        <f>((H54+H24+H14+H9+H5)-(U54+U24+U14+U9+U5))/(U54+U24+U14+U9+U5)</f>
        <v>-9.1060869565217389E-2</v>
      </c>
      <c r="J57" s="132">
        <f>J54+J24+J14+J9+J5</f>
        <v>610745</v>
      </c>
      <c r="K57" s="133">
        <f>((J54+J24+J14+J9+J5)-(V54+V24+V14+V9+V5))/(V54+V24+V14+V9+V5)</f>
        <v>-3.5101577817344777E-2</v>
      </c>
      <c r="L57" s="132">
        <f>L54+L24+L14+L9+L5</f>
        <v>92255</v>
      </c>
      <c r="M57" s="133">
        <f>((L54+L24+L14+L9+L5)-(W54+W24+W14+W9+W5))/(W54+W24+W14+W9+W5)</f>
        <v>1.840199584933987E-2</v>
      </c>
      <c r="N57" s="132">
        <f>N54+N24+N14+N9+N5</f>
        <v>703000</v>
      </c>
      <c r="O57" s="133">
        <f>((N54+N24+N14+N9+N5)-(X54+X24+X14+X9+X5))/(X54+X24+X14+X9+X5)</f>
        <v>-2.8402973667371063E-2</v>
      </c>
      <c r="P57" s="134"/>
      <c r="Q57" s="134"/>
      <c r="R57" s="135"/>
      <c r="S57" s="135"/>
      <c r="T57" s="135"/>
      <c r="U57" s="135"/>
      <c r="V57" s="135"/>
      <c r="W57" s="135"/>
      <c r="X57" s="135"/>
    </row>
    <row r="58" spans="1:26" x14ac:dyDescent="0.2">
      <c r="A58" s="119" t="s">
        <v>239</v>
      </c>
      <c r="B58" s="114" t="s">
        <v>240</v>
      </c>
      <c r="C58" s="114" t="s">
        <v>241</v>
      </c>
      <c r="D58" s="115">
        <v>81</v>
      </c>
      <c r="E58" s="116">
        <v>0.65306122448979598</v>
      </c>
      <c r="F58" s="115">
        <v>9714</v>
      </c>
      <c r="G58" s="116">
        <v>-0.18690884740939101</v>
      </c>
      <c r="H58" s="115">
        <v>1</v>
      </c>
      <c r="I58" s="116" t="s">
        <v>88</v>
      </c>
      <c r="J58" s="115">
        <v>9796</v>
      </c>
      <c r="K58" s="116">
        <v>-0.18339446482160701</v>
      </c>
      <c r="L58" s="115">
        <v>4880</v>
      </c>
      <c r="M58" s="116">
        <v>0.21151936444885802</v>
      </c>
      <c r="N58" s="115">
        <v>14676</v>
      </c>
      <c r="O58" s="116">
        <v>-8.4123814278582107E-2</v>
      </c>
      <c r="P58" s="120">
        <v>6</v>
      </c>
      <c r="Q58" s="114" t="s">
        <v>90</v>
      </c>
      <c r="R58" s="114" t="s">
        <v>90</v>
      </c>
      <c r="S58" s="118">
        <v>49</v>
      </c>
      <c r="T58" s="118">
        <v>11947</v>
      </c>
      <c r="U58" s="118">
        <v>0</v>
      </c>
      <c r="V58" s="118">
        <v>11996</v>
      </c>
      <c r="W58" s="118">
        <v>4028</v>
      </c>
      <c r="X58" s="118">
        <v>16024</v>
      </c>
      <c r="Y58" s="114" t="s">
        <v>242</v>
      </c>
      <c r="Z58" s="114" t="s">
        <v>243</v>
      </c>
    </row>
    <row r="59" spans="1:26" x14ac:dyDescent="0.2">
      <c r="A59" s="121"/>
      <c r="B59" s="114" t="s">
        <v>244</v>
      </c>
      <c r="C59" s="114" t="s">
        <v>245</v>
      </c>
      <c r="D59" s="115">
        <v>793</v>
      </c>
      <c r="E59" s="116">
        <v>-0.17567567567567599</v>
      </c>
      <c r="F59" s="115">
        <v>2</v>
      </c>
      <c r="G59" s="116">
        <v>0</v>
      </c>
      <c r="H59" s="115">
        <v>0</v>
      </c>
      <c r="I59" s="116" t="s">
        <v>88</v>
      </c>
      <c r="J59" s="115">
        <v>795</v>
      </c>
      <c r="K59" s="116">
        <v>-0.17531120331950201</v>
      </c>
      <c r="L59" s="115">
        <v>4099</v>
      </c>
      <c r="M59" s="116">
        <v>-6.1799038681620497E-2</v>
      </c>
      <c r="N59" s="115">
        <v>4894</v>
      </c>
      <c r="O59" s="116">
        <v>-8.2317644852803296E-2</v>
      </c>
      <c r="P59" s="122"/>
      <c r="Q59" s="114" t="s">
        <v>90</v>
      </c>
      <c r="R59" s="114" t="s">
        <v>90</v>
      </c>
      <c r="S59" s="118">
        <v>962</v>
      </c>
      <c r="T59" s="118">
        <v>2</v>
      </c>
      <c r="U59" s="118">
        <v>0</v>
      </c>
      <c r="V59" s="118">
        <v>964</v>
      </c>
      <c r="W59" s="118">
        <v>4369</v>
      </c>
      <c r="X59" s="118">
        <v>5333</v>
      </c>
      <c r="Y59" s="114" t="s">
        <v>246</v>
      </c>
      <c r="Z59" s="114" t="s">
        <v>243</v>
      </c>
    </row>
    <row r="60" spans="1:26" x14ac:dyDescent="0.2">
      <c r="A60" s="121"/>
      <c r="B60" s="114" t="s">
        <v>247</v>
      </c>
      <c r="C60" s="114" t="s">
        <v>248</v>
      </c>
      <c r="D60" s="115">
        <v>8345</v>
      </c>
      <c r="E60" s="116">
        <v>-9.6861471861471898E-2</v>
      </c>
      <c r="F60" s="115">
        <v>8300</v>
      </c>
      <c r="G60" s="116">
        <v>-0.12299239222316101</v>
      </c>
      <c r="H60" s="115">
        <v>1</v>
      </c>
      <c r="I60" s="116" t="s">
        <v>88</v>
      </c>
      <c r="J60" s="115">
        <v>16646</v>
      </c>
      <c r="K60" s="116">
        <v>-0.11002994011976</v>
      </c>
      <c r="L60" s="115">
        <v>16157</v>
      </c>
      <c r="M60" s="116">
        <v>0.128203337755743</v>
      </c>
      <c r="N60" s="115">
        <v>32803</v>
      </c>
      <c r="O60" s="116">
        <v>-6.7221801665404996E-3</v>
      </c>
      <c r="P60" s="122"/>
      <c r="Q60" s="114" t="s">
        <v>90</v>
      </c>
      <c r="R60" s="114" t="s">
        <v>90</v>
      </c>
      <c r="S60" s="118">
        <v>9240</v>
      </c>
      <c r="T60" s="118">
        <v>9464</v>
      </c>
      <c r="U60" s="118">
        <v>0</v>
      </c>
      <c r="V60" s="118">
        <v>18704</v>
      </c>
      <c r="W60" s="118">
        <v>14321</v>
      </c>
      <c r="X60" s="118">
        <v>33025</v>
      </c>
      <c r="Y60" s="114" t="s">
        <v>249</v>
      </c>
      <c r="Z60" s="114" t="s">
        <v>243</v>
      </c>
    </row>
    <row r="61" spans="1:26" x14ac:dyDescent="0.2">
      <c r="A61" s="121"/>
      <c r="B61" s="114" t="s">
        <v>250</v>
      </c>
      <c r="C61" s="114" t="s">
        <v>251</v>
      </c>
      <c r="D61" s="115">
        <v>536</v>
      </c>
      <c r="E61" s="116">
        <v>-0.5588477366255139</v>
      </c>
      <c r="F61" s="115">
        <v>8</v>
      </c>
      <c r="G61" s="116">
        <v>0.14285714285714299</v>
      </c>
      <c r="H61" s="115">
        <v>0</v>
      </c>
      <c r="I61" s="116" t="s">
        <v>88</v>
      </c>
      <c r="J61" s="115">
        <v>544</v>
      </c>
      <c r="K61" s="116">
        <v>-0.55482815057283097</v>
      </c>
      <c r="L61" s="115">
        <v>3405</v>
      </c>
      <c r="M61" s="116">
        <v>-0.36128306133933602</v>
      </c>
      <c r="N61" s="115">
        <v>3949</v>
      </c>
      <c r="O61" s="116">
        <v>-0.39737524797802504</v>
      </c>
      <c r="P61" s="122"/>
      <c r="Q61" s="114" t="s">
        <v>90</v>
      </c>
      <c r="R61" s="114" t="s">
        <v>90</v>
      </c>
      <c r="S61" s="118">
        <v>1215</v>
      </c>
      <c r="T61" s="118">
        <v>7</v>
      </c>
      <c r="U61" s="118">
        <v>0</v>
      </c>
      <c r="V61" s="118">
        <v>1222</v>
      </c>
      <c r="W61" s="118">
        <v>5331</v>
      </c>
      <c r="X61" s="118">
        <v>6553</v>
      </c>
      <c r="Y61" s="114" t="s">
        <v>252</v>
      </c>
      <c r="Z61" s="114" t="s">
        <v>243</v>
      </c>
    </row>
    <row r="62" spans="1:26" x14ac:dyDescent="0.2">
      <c r="A62" s="121"/>
      <c r="B62" s="114" t="s">
        <v>253</v>
      </c>
      <c r="C62" s="114" t="s">
        <v>254</v>
      </c>
      <c r="D62" s="115">
        <v>1396</v>
      </c>
      <c r="E62" s="116">
        <v>0.107936507936508</v>
      </c>
      <c r="F62" s="115">
        <v>2</v>
      </c>
      <c r="G62" s="116">
        <v>-0.92592592592592604</v>
      </c>
      <c r="H62" s="115">
        <v>0</v>
      </c>
      <c r="I62" s="116" t="s">
        <v>88</v>
      </c>
      <c r="J62" s="115">
        <v>1398</v>
      </c>
      <c r="K62" s="116">
        <v>8.6247086247086199E-2</v>
      </c>
      <c r="L62" s="115">
        <v>2289</v>
      </c>
      <c r="M62" s="116">
        <v>0.18601036269430102</v>
      </c>
      <c r="N62" s="115">
        <v>3687</v>
      </c>
      <c r="O62" s="116">
        <v>0.14609884986011801</v>
      </c>
      <c r="P62" s="122"/>
      <c r="Q62" s="114" t="s">
        <v>90</v>
      </c>
      <c r="R62" s="114" t="s">
        <v>90</v>
      </c>
      <c r="S62" s="118">
        <v>1260</v>
      </c>
      <c r="T62" s="118">
        <v>27</v>
      </c>
      <c r="U62" s="118">
        <v>0</v>
      </c>
      <c r="V62" s="118">
        <v>1287</v>
      </c>
      <c r="W62" s="118">
        <v>1930</v>
      </c>
      <c r="X62" s="118">
        <v>3217</v>
      </c>
      <c r="Y62" s="114" t="s">
        <v>255</v>
      </c>
      <c r="Z62" s="114" t="s">
        <v>243</v>
      </c>
    </row>
    <row r="63" spans="1:26" x14ac:dyDescent="0.2">
      <c r="A63" s="123"/>
      <c r="B63" s="114" t="s">
        <v>256</v>
      </c>
      <c r="C63" s="114" t="s">
        <v>257</v>
      </c>
      <c r="D63" s="115">
        <v>557</v>
      </c>
      <c r="E63" s="116">
        <v>-2.2807017543859599E-2</v>
      </c>
      <c r="F63" s="115">
        <v>94</v>
      </c>
      <c r="G63" s="116">
        <v>-0.24193548387096803</v>
      </c>
      <c r="H63" s="115">
        <v>6</v>
      </c>
      <c r="I63" s="116">
        <v>-0.25</v>
      </c>
      <c r="J63" s="115">
        <v>657</v>
      </c>
      <c r="K63" s="116">
        <v>-6.4102564102564097E-2</v>
      </c>
      <c r="L63" s="115">
        <v>1036</v>
      </c>
      <c r="M63" s="116">
        <v>0.89396709323583201</v>
      </c>
      <c r="N63" s="115">
        <v>1693</v>
      </c>
      <c r="O63" s="116">
        <v>0.35548438751000799</v>
      </c>
      <c r="P63" s="122"/>
      <c r="Q63" s="114" t="s">
        <v>90</v>
      </c>
      <c r="R63" s="114" t="s">
        <v>90</v>
      </c>
      <c r="S63" s="118">
        <v>570</v>
      </c>
      <c r="T63" s="118">
        <v>124</v>
      </c>
      <c r="U63" s="118">
        <v>8</v>
      </c>
      <c r="V63" s="118">
        <v>702</v>
      </c>
      <c r="W63" s="118">
        <v>547</v>
      </c>
      <c r="X63" s="118">
        <v>1249</v>
      </c>
      <c r="Y63" s="114" t="s">
        <v>258</v>
      </c>
      <c r="Z63" s="114" t="s">
        <v>243</v>
      </c>
    </row>
    <row r="64" spans="1:26" x14ac:dyDescent="0.2">
      <c r="A64" s="124" t="s">
        <v>103</v>
      </c>
      <c r="B64" s="124"/>
      <c r="C64" s="124"/>
      <c r="D64" s="125">
        <v>11708</v>
      </c>
      <c r="E64" s="126">
        <v>-0.119434416365824</v>
      </c>
      <c r="F64" s="125">
        <v>18120</v>
      </c>
      <c r="G64" s="126">
        <v>-0.15998331092670698</v>
      </c>
      <c r="H64" s="125">
        <v>8</v>
      </c>
      <c r="I64" s="126">
        <v>0</v>
      </c>
      <c r="J64" s="125">
        <v>29836</v>
      </c>
      <c r="K64" s="126">
        <v>-0.14448745519713299</v>
      </c>
      <c r="L64" s="125">
        <v>31866</v>
      </c>
      <c r="M64" s="126">
        <v>4.38970058310948E-2</v>
      </c>
      <c r="N64" s="125">
        <v>61702</v>
      </c>
      <c r="O64" s="126">
        <v>-5.6558768214553294E-2</v>
      </c>
      <c r="P64" s="127"/>
      <c r="Q64" s="128"/>
      <c r="R64" s="128"/>
      <c r="S64" s="129">
        <v>13296</v>
      </c>
      <c r="T64" s="129">
        <v>21571</v>
      </c>
      <c r="U64" s="129">
        <v>8</v>
      </c>
      <c r="V64" s="129">
        <v>34875</v>
      </c>
      <c r="W64" s="129">
        <v>30526</v>
      </c>
      <c r="X64" s="129">
        <v>65401</v>
      </c>
      <c r="Y64" s="128"/>
      <c r="Z64" s="128"/>
    </row>
    <row r="65" spans="1:26" x14ac:dyDescent="0.2">
      <c r="A65" s="124" t="s">
        <v>259</v>
      </c>
      <c r="B65" s="124"/>
      <c r="C65" s="124"/>
      <c r="D65" s="125">
        <v>425286</v>
      </c>
      <c r="E65" s="126">
        <v>-2.5541148354959402E-2</v>
      </c>
      <c r="F65" s="125">
        <v>176089</v>
      </c>
      <c r="G65" s="126">
        <v>-6.4709569134018902E-2</v>
      </c>
      <c r="H65" s="125">
        <v>39206</v>
      </c>
      <c r="I65" s="126">
        <v>-9.1043980247142595E-2</v>
      </c>
      <c r="J65" s="125">
        <v>640581</v>
      </c>
      <c r="K65" s="126">
        <v>-4.0813790170670106E-2</v>
      </c>
      <c r="L65" s="125">
        <v>124121</v>
      </c>
      <c r="M65" s="126">
        <v>2.4827848143071801E-2</v>
      </c>
      <c r="N65" s="125">
        <v>764702</v>
      </c>
      <c r="O65" s="126">
        <v>-3.0736977661505405E-2</v>
      </c>
      <c r="P65" s="139"/>
      <c r="Q65" s="128"/>
      <c r="R65" s="128"/>
      <c r="S65" s="129">
        <v>436433</v>
      </c>
      <c r="T65" s="129">
        <v>188272</v>
      </c>
      <c r="U65" s="129">
        <v>43133</v>
      </c>
      <c r="V65" s="129">
        <v>667838</v>
      </c>
      <c r="W65" s="129">
        <v>121114</v>
      </c>
      <c r="X65" s="129">
        <v>788952</v>
      </c>
      <c r="Y65" s="128"/>
      <c r="Z65" s="128"/>
    </row>
  </sheetData>
  <pageMargins left="0.23622047244094491" right="0.23622047244094491" top="0.55118110236220474" bottom="0.35433070866141736" header="0.31496062992125984" footer="0.31496062992125984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5"/>
  <sheetViews>
    <sheetView workbookViewId="0">
      <selection activeCell="A2" sqref="A2"/>
    </sheetView>
  </sheetViews>
  <sheetFormatPr defaultRowHeight="11.25" x14ac:dyDescent="0.2"/>
  <cols>
    <col min="1" max="1" width="28.7109375" style="111" bestFit="1" customWidth="1"/>
    <col min="2" max="2" width="4.7109375" style="111" bestFit="1" customWidth="1"/>
    <col min="3" max="3" width="23.7109375" style="111" bestFit="1" customWidth="1"/>
    <col min="4" max="18" width="12.7109375" style="111" customWidth="1"/>
    <col min="19" max="19" width="9.42578125" style="111" hidden="1" customWidth="1"/>
    <col min="20" max="20" width="15.28515625" style="111" hidden="1" customWidth="1"/>
    <col min="21" max="21" width="6.7109375" style="111" hidden="1" customWidth="1"/>
    <col min="22" max="22" width="32.42578125" style="111" hidden="1" customWidth="1"/>
    <col min="23" max="23" width="23.28515625" style="111" hidden="1" customWidth="1"/>
    <col min="24" max="16384" width="9.140625" style="111"/>
  </cols>
  <sheetData>
    <row r="1" spans="1:23" ht="15.75" x14ac:dyDescent="0.25">
      <c r="A1" s="110" t="s">
        <v>286</v>
      </c>
    </row>
    <row r="4" spans="1:23" ht="22.5" x14ac:dyDescent="0.2">
      <c r="A4" s="112" t="s">
        <v>60</v>
      </c>
      <c r="B4" s="112" t="s">
        <v>61</v>
      </c>
      <c r="C4" s="112" t="s">
        <v>62</v>
      </c>
      <c r="D4" s="112" t="s">
        <v>287</v>
      </c>
      <c r="E4" s="112" t="s">
        <v>288</v>
      </c>
      <c r="F4" s="112" t="s">
        <v>289</v>
      </c>
      <c r="G4" s="112" t="s">
        <v>290</v>
      </c>
      <c r="H4" s="112" t="s">
        <v>291</v>
      </c>
      <c r="I4" s="112" t="s">
        <v>292</v>
      </c>
      <c r="J4" s="112" t="s">
        <v>293</v>
      </c>
      <c r="K4" s="112" t="s">
        <v>294</v>
      </c>
      <c r="L4" s="112" t="s">
        <v>295</v>
      </c>
      <c r="M4" s="112" t="s">
        <v>296</v>
      </c>
      <c r="N4" s="112" t="s">
        <v>297</v>
      </c>
      <c r="O4" s="112" t="s">
        <v>298</v>
      </c>
      <c r="P4" s="112" t="s">
        <v>72</v>
      </c>
      <c r="Q4" s="112" t="s">
        <v>299</v>
      </c>
      <c r="R4" s="112" t="s">
        <v>73</v>
      </c>
      <c r="S4" s="113" t="s">
        <v>74</v>
      </c>
      <c r="T4" s="113" t="s">
        <v>75</v>
      </c>
      <c r="U4" s="113" t="s">
        <v>76</v>
      </c>
      <c r="V4" s="113" t="s">
        <v>83</v>
      </c>
      <c r="W4" s="113" t="s">
        <v>84</v>
      </c>
    </row>
    <row r="5" spans="1:23" x14ac:dyDescent="0.2">
      <c r="A5" s="114" t="s">
        <v>85</v>
      </c>
      <c r="B5" s="114" t="s">
        <v>86</v>
      </c>
      <c r="C5" s="114" t="s">
        <v>87</v>
      </c>
      <c r="D5" s="115">
        <v>589812</v>
      </c>
      <c r="E5" s="152">
        <v>666678</v>
      </c>
      <c r="F5" s="116">
        <v>-0.11529703995032101</v>
      </c>
      <c r="G5" s="115">
        <v>8599038</v>
      </c>
      <c r="H5" s="152">
        <v>7870535</v>
      </c>
      <c r="I5" s="116">
        <v>9.2560797963543801E-2</v>
      </c>
      <c r="J5" s="152">
        <v>2031965</v>
      </c>
      <c r="K5" s="152">
        <v>1967069</v>
      </c>
      <c r="L5" s="116">
        <v>3.2991216881563395E-2</v>
      </c>
      <c r="M5" s="115">
        <v>453536</v>
      </c>
      <c r="N5" s="152">
        <v>519077</v>
      </c>
      <c r="O5" s="116">
        <v>-0.12626450411018</v>
      </c>
      <c r="P5" s="115">
        <v>11674351</v>
      </c>
      <c r="Q5" s="152">
        <v>11023359</v>
      </c>
      <c r="R5" s="116">
        <v>5.9055683480870001E-2</v>
      </c>
      <c r="S5" s="117">
        <v>1</v>
      </c>
      <c r="T5" s="114" t="s">
        <v>89</v>
      </c>
      <c r="U5" s="114" t="s">
        <v>90</v>
      </c>
      <c r="V5" s="114" t="s">
        <v>91</v>
      </c>
      <c r="W5" s="114" t="s">
        <v>91</v>
      </c>
    </row>
    <row r="6" spans="1:23" x14ac:dyDescent="0.2">
      <c r="A6" s="119" t="s">
        <v>92</v>
      </c>
      <c r="B6" s="114" t="s">
        <v>93</v>
      </c>
      <c r="C6" s="114" t="s">
        <v>94</v>
      </c>
      <c r="D6" s="115">
        <v>286455</v>
      </c>
      <c r="E6" s="152">
        <v>295125</v>
      </c>
      <c r="F6" s="116">
        <v>-2.9377382465057202E-2</v>
      </c>
      <c r="G6" s="115">
        <v>28426</v>
      </c>
      <c r="H6" s="152">
        <v>20713</v>
      </c>
      <c r="I6" s="116">
        <v>0.37237483705885199</v>
      </c>
      <c r="J6" s="152">
        <v>393829</v>
      </c>
      <c r="K6" s="152">
        <v>464963</v>
      </c>
      <c r="L6" s="116">
        <v>-0.152988517365898</v>
      </c>
      <c r="M6" s="115">
        <v>5</v>
      </c>
      <c r="N6" s="152">
        <v>778</v>
      </c>
      <c r="O6" s="116">
        <v>-0.99357326478149099</v>
      </c>
      <c r="P6" s="115">
        <v>708715</v>
      </c>
      <c r="Q6" s="152">
        <v>781579</v>
      </c>
      <c r="R6" s="116">
        <v>-9.3226660388777097E-2</v>
      </c>
      <c r="S6" s="120">
        <v>2</v>
      </c>
      <c r="T6" s="114" t="s">
        <v>89</v>
      </c>
      <c r="U6" s="114" t="s">
        <v>89</v>
      </c>
      <c r="V6" s="114" t="s">
        <v>95</v>
      </c>
      <c r="W6" s="114" t="s">
        <v>96</v>
      </c>
    </row>
    <row r="7" spans="1:23" x14ac:dyDescent="0.2">
      <c r="A7" s="121"/>
      <c r="B7" s="114" t="s">
        <v>97</v>
      </c>
      <c r="C7" s="114" t="s">
        <v>98</v>
      </c>
      <c r="D7" s="115">
        <v>104602</v>
      </c>
      <c r="E7" s="152">
        <v>101411</v>
      </c>
      <c r="F7" s="116">
        <v>3.14660145349124E-2</v>
      </c>
      <c r="G7" s="115">
        <v>439623</v>
      </c>
      <c r="H7" s="152">
        <v>233340</v>
      </c>
      <c r="I7" s="116">
        <v>0.88404474157881197</v>
      </c>
      <c r="J7" s="152">
        <v>126257</v>
      </c>
      <c r="K7" s="152">
        <v>183664</v>
      </c>
      <c r="L7" s="116">
        <v>-0.31256533670180303</v>
      </c>
      <c r="M7" s="115">
        <v>3618</v>
      </c>
      <c r="N7" s="152">
        <v>3705</v>
      </c>
      <c r="O7" s="116">
        <v>-2.3481781376518202E-2</v>
      </c>
      <c r="P7" s="115">
        <v>674100</v>
      </c>
      <c r="Q7" s="152">
        <v>522120</v>
      </c>
      <c r="R7" s="116">
        <v>0.29108250976786904</v>
      </c>
      <c r="S7" s="122">
        <v>0</v>
      </c>
      <c r="T7" s="114" t="s">
        <v>89</v>
      </c>
      <c r="U7" s="114" t="s">
        <v>89</v>
      </c>
      <c r="V7" s="114" t="s">
        <v>99</v>
      </c>
      <c r="W7" s="114" t="s">
        <v>96</v>
      </c>
    </row>
    <row r="8" spans="1:23" x14ac:dyDescent="0.2">
      <c r="A8" s="123"/>
      <c r="B8" s="114" t="s">
        <v>100</v>
      </c>
      <c r="C8" s="114" t="s">
        <v>101</v>
      </c>
      <c r="D8" s="115">
        <v>123957</v>
      </c>
      <c r="E8" s="152">
        <v>100632</v>
      </c>
      <c r="F8" s="116">
        <v>0.23178511805389901</v>
      </c>
      <c r="G8" s="115">
        <v>1260</v>
      </c>
      <c r="H8" s="152">
        <v>2522</v>
      </c>
      <c r="I8" s="116">
        <v>-0.50039651070578894</v>
      </c>
      <c r="J8" s="152">
        <v>323859</v>
      </c>
      <c r="K8" s="152">
        <v>405434</v>
      </c>
      <c r="L8" s="116">
        <v>-0.20120414173453599</v>
      </c>
      <c r="M8" s="115">
        <v>2</v>
      </c>
      <c r="N8" s="152">
        <v>0</v>
      </c>
      <c r="O8" s="116">
        <v>0</v>
      </c>
      <c r="P8" s="115">
        <v>449078</v>
      </c>
      <c r="Q8" s="152">
        <v>508588</v>
      </c>
      <c r="R8" s="116">
        <v>-0.11701023225085901</v>
      </c>
      <c r="S8" s="122">
        <v>0</v>
      </c>
      <c r="T8" s="114" t="s">
        <v>89</v>
      </c>
      <c r="U8" s="114" t="s">
        <v>89</v>
      </c>
      <c r="V8" s="114" t="s">
        <v>102</v>
      </c>
      <c r="W8" s="114" t="s">
        <v>96</v>
      </c>
    </row>
    <row r="9" spans="1:23" x14ac:dyDescent="0.2">
      <c r="A9" s="124" t="s">
        <v>103</v>
      </c>
      <c r="B9" s="124">
        <v>0</v>
      </c>
      <c r="C9" s="124">
        <v>0</v>
      </c>
      <c r="D9" s="125">
        <v>515014</v>
      </c>
      <c r="E9" s="132">
        <v>497168</v>
      </c>
      <c r="F9" s="126">
        <v>3.5895311041740402E-2</v>
      </c>
      <c r="G9" s="125">
        <v>469309</v>
      </c>
      <c r="H9" s="132">
        <v>256575</v>
      </c>
      <c r="I9" s="126">
        <v>0.82912988404949794</v>
      </c>
      <c r="J9" s="132">
        <v>843945</v>
      </c>
      <c r="K9" s="132">
        <v>1054061</v>
      </c>
      <c r="L9" s="126">
        <v>-0.199339506916583</v>
      </c>
      <c r="M9" s="125">
        <v>3625</v>
      </c>
      <c r="N9" s="132">
        <v>4483</v>
      </c>
      <c r="O9" s="126">
        <v>-0.19138969440107101</v>
      </c>
      <c r="P9" s="125">
        <v>1831893</v>
      </c>
      <c r="Q9" s="132">
        <v>1812287</v>
      </c>
      <c r="R9" s="126">
        <v>1.0818374793837801E-2</v>
      </c>
      <c r="S9" s="127">
        <v>0</v>
      </c>
      <c r="T9" s="128">
        <v>0</v>
      </c>
      <c r="U9" s="128">
        <v>0</v>
      </c>
      <c r="V9" s="128">
        <v>0</v>
      </c>
      <c r="W9" s="128">
        <v>0</v>
      </c>
    </row>
    <row r="10" spans="1:23" x14ac:dyDescent="0.2">
      <c r="A10" s="119" t="s">
        <v>104</v>
      </c>
      <c r="B10" s="114" t="s">
        <v>105</v>
      </c>
      <c r="C10" s="114" t="s">
        <v>106</v>
      </c>
      <c r="D10" s="115">
        <v>98107</v>
      </c>
      <c r="E10" s="152">
        <v>65137</v>
      </c>
      <c r="F10" s="116">
        <v>0.50616393140611304</v>
      </c>
      <c r="G10" s="115">
        <v>99</v>
      </c>
      <c r="H10" s="152">
        <v>317</v>
      </c>
      <c r="I10" s="116">
        <v>-0.68769716088328103</v>
      </c>
      <c r="J10" s="152">
        <v>224860</v>
      </c>
      <c r="K10" s="152">
        <v>192308</v>
      </c>
      <c r="L10" s="116">
        <v>0.16927012916779299</v>
      </c>
      <c r="M10" s="115">
        <v>0</v>
      </c>
      <c r="N10" s="152">
        <v>0</v>
      </c>
      <c r="O10" s="116">
        <v>0</v>
      </c>
      <c r="P10" s="115">
        <v>323066</v>
      </c>
      <c r="Q10" s="152">
        <v>257762</v>
      </c>
      <c r="R10" s="116">
        <v>0.25334998952522103</v>
      </c>
      <c r="S10" s="120">
        <v>3</v>
      </c>
      <c r="T10" s="114" t="s">
        <v>89</v>
      </c>
      <c r="U10" s="114" t="s">
        <v>89</v>
      </c>
      <c r="V10" s="114" t="s">
        <v>107</v>
      </c>
      <c r="W10" s="114" t="s">
        <v>108</v>
      </c>
    </row>
    <row r="11" spans="1:23" x14ac:dyDescent="0.2">
      <c r="A11" s="121"/>
      <c r="B11" s="114" t="s">
        <v>109</v>
      </c>
      <c r="C11" s="114" t="s">
        <v>110</v>
      </c>
      <c r="D11" s="115">
        <v>21640</v>
      </c>
      <c r="E11" s="152">
        <v>17181</v>
      </c>
      <c r="F11" s="116">
        <v>0.25953087713171502</v>
      </c>
      <c r="G11" s="115">
        <v>70295</v>
      </c>
      <c r="H11" s="152">
        <v>86381</v>
      </c>
      <c r="I11" s="116">
        <v>-0.18622150704437301</v>
      </c>
      <c r="J11" s="152">
        <v>133</v>
      </c>
      <c r="K11" s="152">
        <v>286</v>
      </c>
      <c r="L11" s="116">
        <v>-0.53496503496503511</v>
      </c>
      <c r="M11" s="115">
        <v>0</v>
      </c>
      <c r="N11" s="152">
        <v>0</v>
      </c>
      <c r="O11" s="116">
        <v>0</v>
      </c>
      <c r="P11" s="115">
        <v>92068</v>
      </c>
      <c r="Q11" s="152">
        <v>103848</v>
      </c>
      <c r="R11" s="116">
        <v>-0.113435020414452</v>
      </c>
      <c r="S11" s="122">
        <v>0</v>
      </c>
      <c r="T11" s="114" t="s">
        <v>89</v>
      </c>
      <c r="U11" s="114" t="s">
        <v>89</v>
      </c>
      <c r="V11" s="114" t="s">
        <v>111</v>
      </c>
      <c r="W11" s="114" t="s">
        <v>108</v>
      </c>
    </row>
    <row r="12" spans="1:23" x14ac:dyDescent="0.2">
      <c r="A12" s="121"/>
      <c r="B12" s="114" t="s">
        <v>112</v>
      </c>
      <c r="C12" s="114" t="s">
        <v>113</v>
      </c>
      <c r="D12" s="115">
        <v>130437</v>
      </c>
      <c r="E12" s="152">
        <v>85755</v>
      </c>
      <c r="F12" s="116">
        <v>0.52104250481021497</v>
      </c>
      <c r="G12" s="115">
        <v>442</v>
      </c>
      <c r="H12" s="152">
        <v>681</v>
      </c>
      <c r="I12" s="116">
        <v>-0.35095447870778301</v>
      </c>
      <c r="J12" s="152">
        <v>68125</v>
      </c>
      <c r="K12" s="152">
        <v>178722</v>
      </c>
      <c r="L12" s="116">
        <v>-0.61882140978726696</v>
      </c>
      <c r="M12" s="115">
        <v>0</v>
      </c>
      <c r="N12" s="152">
        <v>0</v>
      </c>
      <c r="O12" s="116">
        <v>0</v>
      </c>
      <c r="P12" s="115">
        <v>199004</v>
      </c>
      <c r="Q12" s="152">
        <v>265158</v>
      </c>
      <c r="R12" s="116">
        <v>-0.24948898392656499</v>
      </c>
      <c r="S12" s="122">
        <v>0</v>
      </c>
      <c r="T12" s="114" t="s">
        <v>89</v>
      </c>
      <c r="U12" s="114" t="s">
        <v>89</v>
      </c>
      <c r="V12" s="114" t="s">
        <v>114</v>
      </c>
      <c r="W12" s="114" t="s">
        <v>108</v>
      </c>
    </row>
    <row r="13" spans="1:23" x14ac:dyDescent="0.2">
      <c r="A13" s="123"/>
      <c r="B13" s="114" t="s">
        <v>115</v>
      </c>
      <c r="C13" s="114" t="s">
        <v>116</v>
      </c>
      <c r="D13" s="115">
        <v>24242</v>
      </c>
      <c r="E13" s="152">
        <v>29937</v>
      </c>
      <c r="F13" s="116">
        <v>-0.19023282226008001</v>
      </c>
      <c r="G13" s="115">
        <v>482</v>
      </c>
      <c r="H13" s="152">
        <v>750</v>
      </c>
      <c r="I13" s="116">
        <v>-0.357333333333333</v>
      </c>
      <c r="J13" s="152">
        <v>32</v>
      </c>
      <c r="K13" s="152">
        <v>366</v>
      </c>
      <c r="L13" s="116">
        <v>-0.91256830601092898</v>
      </c>
      <c r="M13" s="115">
        <v>0</v>
      </c>
      <c r="N13" s="152">
        <v>0</v>
      </c>
      <c r="O13" s="116">
        <v>0</v>
      </c>
      <c r="P13" s="115">
        <v>24756</v>
      </c>
      <c r="Q13" s="152">
        <v>31053</v>
      </c>
      <c r="R13" s="116">
        <v>-0.20278233987054403</v>
      </c>
      <c r="S13" s="122">
        <v>0</v>
      </c>
      <c r="T13" s="114" t="s">
        <v>89</v>
      </c>
      <c r="U13" s="114" t="s">
        <v>89</v>
      </c>
      <c r="V13" s="114" t="s">
        <v>117</v>
      </c>
      <c r="W13" s="114" t="s">
        <v>108</v>
      </c>
    </row>
    <row r="14" spans="1:23" x14ac:dyDescent="0.2">
      <c r="A14" s="124" t="s">
        <v>103</v>
      </c>
      <c r="B14" s="124">
        <v>0</v>
      </c>
      <c r="C14" s="124">
        <v>0</v>
      </c>
      <c r="D14" s="125">
        <v>274426</v>
      </c>
      <c r="E14" s="132">
        <v>198010</v>
      </c>
      <c r="F14" s="126">
        <v>0.38591990303519996</v>
      </c>
      <c r="G14" s="125">
        <v>71318</v>
      </c>
      <c r="H14" s="132">
        <v>88129</v>
      </c>
      <c r="I14" s="126">
        <v>-0.19075446220880801</v>
      </c>
      <c r="J14" s="132">
        <v>293150</v>
      </c>
      <c r="K14" s="132">
        <v>371682</v>
      </c>
      <c r="L14" s="126">
        <v>-0.21128814416625</v>
      </c>
      <c r="M14" s="125">
        <v>0</v>
      </c>
      <c r="N14" s="132">
        <v>0</v>
      </c>
      <c r="O14" s="126">
        <v>0</v>
      </c>
      <c r="P14" s="125">
        <v>638894</v>
      </c>
      <c r="Q14" s="132">
        <v>657821</v>
      </c>
      <c r="R14" s="126">
        <v>-2.8772264795438301E-2</v>
      </c>
      <c r="S14" s="127">
        <v>0</v>
      </c>
      <c r="T14" s="128">
        <v>0</v>
      </c>
      <c r="U14" s="128">
        <v>0</v>
      </c>
      <c r="V14" s="128">
        <v>0</v>
      </c>
      <c r="W14" s="128">
        <v>0</v>
      </c>
    </row>
    <row r="15" spans="1:23" x14ac:dyDescent="0.2">
      <c r="A15" s="119" t="s">
        <v>118</v>
      </c>
      <c r="B15" s="114" t="s">
        <v>119</v>
      </c>
      <c r="C15" s="114" t="s">
        <v>120</v>
      </c>
      <c r="D15" s="115">
        <v>32994</v>
      </c>
      <c r="E15" s="152">
        <v>33747</v>
      </c>
      <c r="F15" s="116">
        <v>-2.2313094497288601E-2</v>
      </c>
      <c r="G15" s="115">
        <v>0</v>
      </c>
      <c r="H15" s="152">
        <v>0</v>
      </c>
      <c r="I15" s="116">
        <v>0</v>
      </c>
      <c r="J15" s="152">
        <v>20473</v>
      </c>
      <c r="K15" s="152">
        <v>0</v>
      </c>
      <c r="L15" s="116">
        <v>0</v>
      </c>
      <c r="M15" s="115">
        <v>0</v>
      </c>
      <c r="N15" s="152">
        <v>0</v>
      </c>
      <c r="O15" s="116">
        <v>0</v>
      </c>
      <c r="P15" s="115">
        <v>53467</v>
      </c>
      <c r="Q15" s="152">
        <v>33747</v>
      </c>
      <c r="R15" s="116">
        <v>0.58434823836192795</v>
      </c>
      <c r="S15" s="120">
        <v>4</v>
      </c>
      <c r="T15" s="114" t="s">
        <v>89</v>
      </c>
      <c r="U15" s="114" t="s">
        <v>89</v>
      </c>
      <c r="V15" s="114" t="s">
        <v>121</v>
      </c>
      <c r="W15" s="114" t="s">
        <v>122</v>
      </c>
    </row>
    <row r="16" spans="1:23" x14ac:dyDescent="0.2">
      <c r="A16" s="121"/>
      <c r="B16" s="114" t="s">
        <v>123</v>
      </c>
      <c r="C16" s="114" t="s">
        <v>124</v>
      </c>
      <c r="D16" s="115">
        <v>5436</v>
      </c>
      <c r="E16" s="152">
        <v>7918</v>
      </c>
      <c r="F16" s="116">
        <v>-0.31346299570598601</v>
      </c>
      <c r="G16" s="115">
        <v>0</v>
      </c>
      <c r="H16" s="152">
        <v>0</v>
      </c>
      <c r="I16" s="116">
        <v>0</v>
      </c>
      <c r="J16" s="152">
        <v>0</v>
      </c>
      <c r="K16" s="152">
        <v>0</v>
      </c>
      <c r="L16" s="116">
        <v>0</v>
      </c>
      <c r="M16" s="115">
        <v>0</v>
      </c>
      <c r="N16" s="152">
        <v>0</v>
      </c>
      <c r="O16" s="116">
        <v>0</v>
      </c>
      <c r="P16" s="115">
        <v>5436</v>
      </c>
      <c r="Q16" s="152">
        <v>7918</v>
      </c>
      <c r="R16" s="116">
        <v>-0.31346299570598601</v>
      </c>
      <c r="S16" s="122">
        <v>0</v>
      </c>
      <c r="T16" s="114" t="s">
        <v>89</v>
      </c>
      <c r="U16" s="114" t="s">
        <v>89</v>
      </c>
      <c r="V16" s="114" t="s">
        <v>125</v>
      </c>
      <c r="W16" s="114" t="s">
        <v>122</v>
      </c>
    </row>
    <row r="17" spans="1:23" x14ac:dyDescent="0.2">
      <c r="A17" s="121"/>
      <c r="B17" s="114" t="s">
        <v>126</v>
      </c>
      <c r="C17" s="114" t="s">
        <v>127</v>
      </c>
      <c r="D17" s="115">
        <v>31808</v>
      </c>
      <c r="E17" s="152">
        <v>31092</v>
      </c>
      <c r="F17" s="116">
        <v>2.30284317509327E-2</v>
      </c>
      <c r="G17" s="115">
        <v>16267</v>
      </c>
      <c r="H17" s="152">
        <v>0</v>
      </c>
      <c r="I17" s="116">
        <v>0</v>
      </c>
      <c r="J17" s="152">
        <v>54</v>
      </c>
      <c r="K17" s="152">
        <v>42919</v>
      </c>
      <c r="L17" s="116">
        <v>-0.99874181597893708</v>
      </c>
      <c r="M17" s="115">
        <v>979</v>
      </c>
      <c r="N17" s="152">
        <v>0</v>
      </c>
      <c r="O17" s="116">
        <v>0</v>
      </c>
      <c r="P17" s="115">
        <v>49108</v>
      </c>
      <c r="Q17" s="152">
        <v>74011</v>
      </c>
      <c r="R17" s="116">
        <v>-0.33647701017416304</v>
      </c>
      <c r="S17" s="122">
        <v>0</v>
      </c>
      <c r="T17" s="114" t="s">
        <v>89</v>
      </c>
      <c r="U17" s="114" t="s">
        <v>89</v>
      </c>
      <c r="V17" s="114" t="s">
        <v>128</v>
      </c>
      <c r="W17" s="114" t="s">
        <v>122</v>
      </c>
    </row>
    <row r="18" spans="1:23" x14ac:dyDescent="0.2">
      <c r="A18" s="121"/>
      <c r="B18" s="114" t="s">
        <v>129</v>
      </c>
      <c r="C18" s="114" t="s">
        <v>130</v>
      </c>
      <c r="D18" s="115">
        <v>17843</v>
      </c>
      <c r="E18" s="152">
        <v>21400</v>
      </c>
      <c r="F18" s="116">
        <v>-0.166214953271028</v>
      </c>
      <c r="G18" s="115">
        <v>1138</v>
      </c>
      <c r="H18" s="152">
        <v>281</v>
      </c>
      <c r="I18" s="116">
        <v>3.04982206405694</v>
      </c>
      <c r="J18" s="152">
        <v>0</v>
      </c>
      <c r="K18" s="152">
        <v>22</v>
      </c>
      <c r="L18" s="116">
        <v>-1</v>
      </c>
      <c r="M18" s="115">
        <v>0</v>
      </c>
      <c r="N18" s="152">
        <v>0</v>
      </c>
      <c r="O18" s="116">
        <v>0</v>
      </c>
      <c r="P18" s="115">
        <v>18981</v>
      </c>
      <c r="Q18" s="152">
        <v>21703</v>
      </c>
      <c r="R18" s="116">
        <v>-0.12542044878588199</v>
      </c>
      <c r="S18" s="122">
        <v>0</v>
      </c>
      <c r="T18" s="114" t="s">
        <v>89</v>
      </c>
      <c r="U18" s="114" t="s">
        <v>89</v>
      </c>
      <c r="V18" s="114" t="s">
        <v>131</v>
      </c>
      <c r="W18" s="114" t="s">
        <v>122</v>
      </c>
    </row>
    <row r="19" spans="1:23" x14ac:dyDescent="0.2">
      <c r="A19" s="121"/>
      <c r="B19" s="114" t="s">
        <v>132</v>
      </c>
      <c r="C19" s="114" t="s">
        <v>133</v>
      </c>
      <c r="D19" s="115">
        <v>32763</v>
      </c>
      <c r="E19" s="152">
        <v>31335</v>
      </c>
      <c r="F19" s="116">
        <v>4.5572044040210598E-2</v>
      </c>
      <c r="G19" s="115">
        <v>0</v>
      </c>
      <c r="H19" s="152">
        <v>0</v>
      </c>
      <c r="I19" s="116">
        <v>0</v>
      </c>
      <c r="J19" s="152">
        <v>13050</v>
      </c>
      <c r="K19" s="152">
        <v>754</v>
      </c>
      <c r="L19" s="116">
        <v>16.307692307692299</v>
      </c>
      <c r="M19" s="115">
        <v>0</v>
      </c>
      <c r="N19" s="152">
        <v>0</v>
      </c>
      <c r="O19" s="116">
        <v>0</v>
      </c>
      <c r="P19" s="115">
        <v>45813</v>
      </c>
      <c r="Q19" s="152">
        <v>32089</v>
      </c>
      <c r="R19" s="116">
        <v>0.42768549970394804</v>
      </c>
      <c r="S19" s="122">
        <v>0</v>
      </c>
      <c r="T19" s="114" t="s">
        <v>89</v>
      </c>
      <c r="U19" s="114" t="s">
        <v>89</v>
      </c>
      <c r="V19" s="114" t="s">
        <v>134</v>
      </c>
      <c r="W19" s="114" t="s">
        <v>122</v>
      </c>
    </row>
    <row r="20" spans="1:23" x14ac:dyDescent="0.2">
      <c r="A20" s="121"/>
      <c r="B20" s="114" t="s">
        <v>135</v>
      </c>
      <c r="C20" s="114" t="s">
        <v>136</v>
      </c>
      <c r="D20" s="115">
        <v>10210</v>
      </c>
      <c r="E20" s="152">
        <v>6831</v>
      </c>
      <c r="F20" s="116">
        <v>0.49465671204801603</v>
      </c>
      <c r="G20" s="115">
        <v>400</v>
      </c>
      <c r="H20" s="152">
        <v>0</v>
      </c>
      <c r="I20" s="116">
        <v>0</v>
      </c>
      <c r="J20" s="152">
        <v>0</v>
      </c>
      <c r="K20" s="152">
        <v>6</v>
      </c>
      <c r="L20" s="116">
        <v>-1</v>
      </c>
      <c r="M20" s="115">
        <v>0</v>
      </c>
      <c r="N20" s="152">
        <v>0</v>
      </c>
      <c r="O20" s="116">
        <v>0</v>
      </c>
      <c r="P20" s="115">
        <v>10610</v>
      </c>
      <c r="Q20" s="152">
        <v>6837</v>
      </c>
      <c r="R20" s="116">
        <v>0.55185022670762007</v>
      </c>
      <c r="S20" s="122">
        <v>0</v>
      </c>
      <c r="T20" s="114" t="s">
        <v>89</v>
      </c>
      <c r="U20" s="114" t="s">
        <v>89</v>
      </c>
      <c r="V20" s="114" t="s">
        <v>137</v>
      </c>
      <c r="W20" s="114" t="s">
        <v>122</v>
      </c>
    </row>
    <row r="21" spans="1:23" x14ac:dyDescent="0.2">
      <c r="A21" s="121"/>
      <c r="B21" s="114" t="s">
        <v>138</v>
      </c>
      <c r="C21" s="114" t="s">
        <v>139</v>
      </c>
      <c r="D21" s="115">
        <v>4098</v>
      </c>
      <c r="E21" s="152">
        <v>43114</v>
      </c>
      <c r="F21" s="116">
        <v>-0.90494966832119506</v>
      </c>
      <c r="G21" s="115">
        <v>0</v>
      </c>
      <c r="H21" s="152">
        <v>0</v>
      </c>
      <c r="I21" s="116">
        <v>0</v>
      </c>
      <c r="J21" s="152">
        <v>11361</v>
      </c>
      <c r="K21" s="152">
        <v>11183</v>
      </c>
      <c r="L21" s="116">
        <v>1.5917016900652798E-2</v>
      </c>
      <c r="M21" s="115">
        <v>0</v>
      </c>
      <c r="N21" s="152">
        <v>0</v>
      </c>
      <c r="O21" s="116">
        <v>0</v>
      </c>
      <c r="P21" s="115">
        <v>15459</v>
      </c>
      <c r="Q21" s="152">
        <v>54297</v>
      </c>
      <c r="R21" s="116">
        <v>-0.71528813746615794</v>
      </c>
      <c r="S21" s="122">
        <v>0</v>
      </c>
      <c r="T21" s="114" t="s">
        <v>89</v>
      </c>
      <c r="U21" s="114" t="s">
        <v>89</v>
      </c>
      <c r="V21" s="114" t="s">
        <v>140</v>
      </c>
      <c r="W21" s="114" t="s">
        <v>122</v>
      </c>
    </row>
    <row r="22" spans="1:23" x14ac:dyDescent="0.2">
      <c r="A22" s="121"/>
      <c r="B22" s="114" t="s">
        <v>141</v>
      </c>
      <c r="C22" s="114" t="s">
        <v>142</v>
      </c>
      <c r="D22" s="115">
        <v>27120</v>
      </c>
      <c r="E22" s="152">
        <v>25317</v>
      </c>
      <c r="F22" s="116">
        <v>7.1216968835169994E-2</v>
      </c>
      <c r="G22" s="115">
        <v>0</v>
      </c>
      <c r="H22" s="152">
        <v>95</v>
      </c>
      <c r="I22" s="116">
        <v>-1</v>
      </c>
      <c r="J22" s="152">
        <v>195514</v>
      </c>
      <c r="K22" s="152">
        <v>457452</v>
      </c>
      <c r="L22" s="116">
        <v>-0.57260215279417304</v>
      </c>
      <c r="M22" s="115">
        <v>0</v>
      </c>
      <c r="N22" s="152">
        <v>0</v>
      </c>
      <c r="O22" s="116">
        <v>0</v>
      </c>
      <c r="P22" s="115">
        <v>222634</v>
      </c>
      <c r="Q22" s="152">
        <v>482864</v>
      </c>
      <c r="R22" s="116">
        <v>-0.53893021637562488</v>
      </c>
      <c r="S22" s="122">
        <v>0</v>
      </c>
      <c r="T22" s="114" t="s">
        <v>89</v>
      </c>
      <c r="U22" s="114" t="s">
        <v>89</v>
      </c>
      <c r="V22" s="114" t="s">
        <v>143</v>
      </c>
      <c r="W22" s="114" t="s">
        <v>122</v>
      </c>
    </row>
    <row r="23" spans="1:23" x14ac:dyDescent="0.2">
      <c r="A23" s="123"/>
      <c r="B23" s="114" t="s">
        <v>144</v>
      </c>
      <c r="C23" s="114" t="s">
        <v>145</v>
      </c>
      <c r="D23" s="115">
        <v>18412</v>
      </c>
      <c r="E23" s="152">
        <v>20374</v>
      </c>
      <c r="F23" s="116">
        <v>-9.6299204868950605E-2</v>
      </c>
      <c r="G23" s="115">
        <v>0</v>
      </c>
      <c r="H23" s="152">
        <v>2384</v>
      </c>
      <c r="I23" s="116">
        <v>-1</v>
      </c>
      <c r="J23" s="152">
        <v>1</v>
      </c>
      <c r="K23" s="152">
        <v>498</v>
      </c>
      <c r="L23" s="116">
        <v>-0.99799196787148603</v>
      </c>
      <c r="M23" s="115">
        <v>0</v>
      </c>
      <c r="N23" s="152">
        <v>0</v>
      </c>
      <c r="O23" s="116">
        <v>0</v>
      </c>
      <c r="P23" s="115">
        <v>18413</v>
      </c>
      <c r="Q23" s="152">
        <v>23256</v>
      </c>
      <c r="R23" s="116">
        <v>-0.208247334021328</v>
      </c>
      <c r="S23" s="122">
        <v>0</v>
      </c>
      <c r="T23" s="114" t="s">
        <v>89</v>
      </c>
      <c r="U23" s="114" t="s">
        <v>89</v>
      </c>
      <c r="V23" s="114" t="s">
        <v>146</v>
      </c>
      <c r="W23" s="114" t="s">
        <v>122</v>
      </c>
    </row>
    <row r="24" spans="1:23" x14ac:dyDescent="0.2">
      <c r="A24" s="124" t="s">
        <v>103</v>
      </c>
      <c r="B24" s="124">
        <v>0</v>
      </c>
      <c r="C24" s="124">
        <v>0</v>
      </c>
      <c r="D24" s="125">
        <v>180684</v>
      </c>
      <c r="E24" s="132">
        <v>221128</v>
      </c>
      <c r="F24" s="126">
        <v>-0.182898592670309</v>
      </c>
      <c r="G24" s="125">
        <v>17805</v>
      </c>
      <c r="H24" s="132">
        <v>2760</v>
      </c>
      <c r="I24" s="126">
        <v>5.4510869565217401</v>
      </c>
      <c r="J24" s="132">
        <v>240453</v>
      </c>
      <c r="K24" s="132">
        <v>512834</v>
      </c>
      <c r="L24" s="126">
        <v>-0.53112898130779207</v>
      </c>
      <c r="M24" s="125">
        <v>979</v>
      </c>
      <c r="N24" s="132">
        <v>0</v>
      </c>
      <c r="O24" s="126">
        <v>0</v>
      </c>
      <c r="P24" s="125">
        <v>439921</v>
      </c>
      <c r="Q24" s="132">
        <v>736722</v>
      </c>
      <c r="R24" s="126">
        <v>-0.40286702446784506</v>
      </c>
      <c r="S24" s="127">
        <v>0</v>
      </c>
      <c r="T24" s="128">
        <v>0</v>
      </c>
      <c r="U24" s="128">
        <v>0</v>
      </c>
      <c r="V24" s="128">
        <v>0</v>
      </c>
      <c r="W24" s="128">
        <v>0</v>
      </c>
    </row>
    <row r="25" spans="1:23" x14ac:dyDescent="0.2">
      <c r="A25" s="119" t="s">
        <v>147</v>
      </c>
      <c r="B25" s="114" t="s">
        <v>148</v>
      </c>
      <c r="C25" s="114" t="s">
        <v>149</v>
      </c>
      <c r="D25" s="115">
        <v>1389</v>
      </c>
      <c r="E25" s="152">
        <v>0</v>
      </c>
      <c r="F25" s="116">
        <v>0</v>
      </c>
      <c r="G25" s="115">
        <v>0</v>
      </c>
      <c r="H25" s="152">
        <v>0</v>
      </c>
      <c r="I25" s="116">
        <v>0</v>
      </c>
      <c r="J25" s="152">
        <v>4</v>
      </c>
      <c r="K25" s="152">
        <v>0</v>
      </c>
      <c r="L25" s="116">
        <v>0</v>
      </c>
      <c r="M25" s="115">
        <v>0</v>
      </c>
      <c r="N25" s="152">
        <v>0</v>
      </c>
      <c r="O25" s="116">
        <v>0</v>
      </c>
      <c r="P25" s="115">
        <v>1393</v>
      </c>
      <c r="Q25" s="152">
        <v>0</v>
      </c>
      <c r="R25" s="116">
        <v>0</v>
      </c>
      <c r="S25" s="120">
        <v>5</v>
      </c>
      <c r="T25" s="114" t="s">
        <v>89</v>
      </c>
      <c r="U25" s="114" t="s">
        <v>89</v>
      </c>
      <c r="V25" s="114" t="s">
        <v>150</v>
      </c>
      <c r="W25" s="114" t="s">
        <v>151</v>
      </c>
    </row>
    <row r="26" spans="1:23" x14ac:dyDescent="0.2">
      <c r="A26" s="121"/>
      <c r="B26" s="114" t="s">
        <v>152</v>
      </c>
      <c r="C26" s="114" t="s">
        <v>153</v>
      </c>
      <c r="D26" s="115">
        <v>709</v>
      </c>
      <c r="E26" s="152">
        <v>0</v>
      </c>
      <c r="F26" s="116">
        <v>0</v>
      </c>
      <c r="G26" s="115">
        <v>0</v>
      </c>
      <c r="H26" s="152">
        <v>0</v>
      </c>
      <c r="I26" s="116">
        <v>0</v>
      </c>
      <c r="J26" s="152">
        <v>1496</v>
      </c>
      <c r="K26" s="152">
        <v>0</v>
      </c>
      <c r="L26" s="116">
        <v>0</v>
      </c>
      <c r="M26" s="115">
        <v>0</v>
      </c>
      <c r="N26" s="152">
        <v>0</v>
      </c>
      <c r="O26" s="116">
        <v>0</v>
      </c>
      <c r="P26" s="115">
        <v>2205</v>
      </c>
      <c r="Q26" s="152">
        <v>0</v>
      </c>
      <c r="R26" s="116">
        <v>0</v>
      </c>
      <c r="S26" s="122">
        <v>0</v>
      </c>
      <c r="T26" s="114" t="s">
        <v>89</v>
      </c>
      <c r="U26" s="114" t="s">
        <v>89</v>
      </c>
      <c r="V26" s="114" t="s">
        <v>154</v>
      </c>
      <c r="W26" s="114" t="s">
        <v>151</v>
      </c>
    </row>
    <row r="27" spans="1:23" x14ac:dyDescent="0.2">
      <c r="A27" s="121"/>
      <c r="B27" s="114" t="s">
        <v>155</v>
      </c>
      <c r="C27" s="114" t="s">
        <v>156</v>
      </c>
      <c r="D27" s="115">
        <v>2361</v>
      </c>
      <c r="E27" s="152">
        <v>0</v>
      </c>
      <c r="F27" s="116">
        <v>0</v>
      </c>
      <c r="G27" s="115">
        <v>0</v>
      </c>
      <c r="H27" s="152">
        <v>0</v>
      </c>
      <c r="I27" s="116">
        <v>0</v>
      </c>
      <c r="J27" s="152">
        <v>14756</v>
      </c>
      <c r="K27" s="152">
        <v>0</v>
      </c>
      <c r="L27" s="116">
        <v>0</v>
      </c>
      <c r="M27" s="115">
        <v>0</v>
      </c>
      <c r="N27" s="152">
        <v>0</v>
      </c>
      <c r="O27" s="116">
        <v>0</v>
      </c>
      <c r="P27" s="115">
        <v>17117</v>
      </c>
      <c r="Q27" s="152">
        <v>0</v>
      </c>
      <c r="R27" s="116">
        <v>0</v>
      </c>
      <c r="S27" s="122">
        <v>0</v>
      </c>
      <c r="T27" s="114" t="s">
        <v>89</v>
      </c>
      <c r="U27" s="114" t="s">
        <v>89</v>
      </c>
      <c r="V27" s="114" t="s">
        <v>157</v>
      </c>
      <c r="W27" s="114" t="s">
        <v>151</v>
      </c>
    </row>
    <row r="28" spans="1:23" x14ac:dyDescent="0.2">
      <c r="A28" s="121"/>
      <c r="B28" s="114" t="s">
        <v>158</v>
      </c>
      <c r="C28" s="114" t="s">
        <v>159</v>
      </c>
      <c r="D28" s="115">
        <v>1922</v>
      </c>
      <c r="E28" s="152">
        <v>0</v>
      </c>
      <c r="F28" s="116">
        <v>0</v>
      </c>
      <c r="G28" s="115">
        <v>0</v>
      </c>
      <c r="H28" s="152">
        <v>0</v>
      </c>
      <c r="I28" s="116">
        <v>0</v>
      </c>
      <c r="J28" s="152">
        <v>2587</v>
      </c>
      <c r="K28" s="152">
        <v>0</v>
      </c>
      <c r="L28" s="116">
        <v>0</v>
      </c>
      <c r="M28" s="115">
        <v>0</v>
      </c>
      <c r="N28" s="152">
        <v>0</v>
      </c>
      <c r="O28" s="116">
        <v>0</v>
      </c>
      <c r="P28" s="115">
        <v>4509</v>
      </c>
      <c r="Q28" s="152">
        <v>0</v>
      </c>
      <c r="R28" s="116">
        <v>0</v>
      </c>
      <c r="S28" s="122">
        <v>0</v>
      </c>
      <c r="T28" s="114" t="s">
        <v>89</v>
      </c>
      <c r="U28" s="114" t="s">
        <v>89</v>
      </c>
      <c r="V28" s="114" t="s">
        <v>160</v>
      </c>
      <c r="W28" s="114" t="s">
        <v>151</v>
      </c>
    </row>
    <row r="29" spans="1:23" x14ac:dyDescent="0.2">
      <c r="A29" s="121"/>
      <c r="B29" s="114" t="s">
        <v>161</v>
      </c>
      <c r="C29" s="114" t="s">
        <v>162</v>
      </c>
      <c r="D29" s="115">
        <v>0</v>
      </c>
      <c r="E29" s="152">
        <v>0</v>
      </c>
      <c r="F29" s="116">
        <v>0</v>
      </c>
      <c r="G29" s="115">
        <v>0</v>
      </c>
      <c r="H29" s="152">
        <v>0</v>
      </c>
      <c r="I29" s="116">
        <v>0</v>
      </c>
      <c r="J29" s="152">
        <v>0</v>
      </c>
      <c r="K29" s="152">
        <v>0</v>
      </c>
      <c r="L29" s="116">
        <v>0</v>
      </c>
      <c r="M29" s="115">
        <v>0</v>
      </c>
      <c r="N29" s="152">
        <v>0</v>
      </c>
      <c r="O29" s="116">
        <v>0</v>
      </c>
      <c r="P29" s="115">
        <v>0</v>
      </c>
      <c r="Q29" s="152">
        <v>0</v>
      </c>
      <c r="R29" s="116">
        <v>0</v>
      </c>
      <c r="S29" s="122">
        <v>0</v>
      </c>
      <c r="T29" s="114" t="s">
        <v>89</v>
      </c>
      <c r="U29" s="114" t="s">
        <v>89</v>
      </c>
      <c r="V29" s="114" t="s">
        <v>163</v>
      </c>
      <c r="W29" s="114" t="s">
        <v>151</v>
      </c>
    </row>
    <row r="30" spans="1:23" x14ac:dyDescent="0.2">
      <c r="A30" s="121"/>
      <c r="B30" s="114" t="s">
        <v>164</v>
      </c>
      <c r="C30" s="114" t="s">
        <v>165</v>
      </c>
      <c r="D30" s="115">
        <v>4278</v>
      </c>
      <c r="E30" s="152">
        <v>0</v>
      </c>
      <c r="F30" s="116">
        <v>0</v>
      </c>
      <c r="G30" s="115">
        <v>0</v>
      </c>
      <c r="H30" s="152">
        <v>0</v>
      </c>
      <c r="I30" s="116">
        <v>0</v>
      </c>
      <c r="J30" s="152">
        <v>0</v>
      </c>
      <c r="K30" s="152">
        <v>0</v>
      </c>
      <c r="L30" s="116">
        <v>0</v>
      </c>
      <c r="M30" s="115">
        <v>0</v>
      </c>
      <c r="N30" s="152">
        <v>0</v>
      </c>
      <c r="O30" s="116">
        <v>0</v>
      </c>
      <c r="P30" s="115">
        <v>4278</v>
      </c>
      <c r="Q30" s="152">
        <v>0</v>
      </c>
      <c r="R30" s="116">
        <v>0</v>
      </c>
      <c r="S30" s="122">
        <v>0</v>
      </c>
      <c r="T30" s="114" t="s">
        <v>89</v>
      </c>
      <c r="U30" s="114" t="s">
        <v>89</v>
      </c>
      <c r="V30" s="114" t="s">
        <v>166</v>
      </c>
      <c r="W30" s="114" t="s">
        <v>151</v>
      </c>
    </row>
    <row r="31" spans="1:23" x14ac:dyDescent="0.2">
      <c r="A31" s="121"/>
      <c r="B31" s="114" t="s">
        <v>167</v>
      </c>
      <c r="C31" s="114" t="s">
        <v>168</v>
      </c>
      <c r="D31" s="115">
        <v>3361</v>
      </c>
      <c r="E31" s="152">
        <v>0</v>
      </c>
      <c r="F31" s="116">
        <v>0</v>
      </c>
      <c r="G31" s="115">
        <v>0</v>
      </c>
      <c r="H31" s="152">
        <v>0</v>
      </c>
      <c r="I31" s="116">
        <v>0</v>
      </c>
      <c r="J31" s="152">
        <v>0</v>
      </c>
      <c r="K31" s="152">
        <v>0</v>
      </c>
      <c r="L31" s="116">
        <v>0</v>
      </c>
      <c r="M31" s="115">
        <v>0</v>
      </c>
      <c r="N31" s="152">
        <v>0</v>
      </c>
      <c r="O31" s="116">
        <v>0</v>
      </c>
      <c r="P31" s="115">
        <v>3361</v>
      </c>
      <c r="Q31" s="152">
        <v>0</v>
      </c>
      <c r="R31" s="116">
        <v>0</v>
      </c>
      <c r="S31" s="122">
        <v>0</v>
      </c>
      <c r="T31" s="114" t="s">
        <v>89</v>
      </c>
      <c r="U31" s="114" t="s">
        <v>89</v>
      </c>
      <c r="V31" s="114" t="s">
        <v>169</v>
      </c>
      <c r="W31" s="114" t="s">
        <v>151</v>
      </c>
    </row>
    <row r="32" spans="1:23" x14ac:dyDescent="0.2">
      <c r="A32" s="121"/>
      <c r="B32" s="114" t="s">
        <v>170</v>
      </c>
      <c r="C32" s="114" t="s">
        <v>171</v>
      </c>
      <c r="D32" s="115">
        <v>13867</v>
      </c>
      <c r="E32" s="152">
        <v>0</v>
      </c>
      <c r="F32" s="116">
        <v>0</v>
      </c>
      <c r="G32" s="115">
        <v>0</v>
      </c>
      <c r="H32" s="152">
        <v>0</v>
      </c>
      <c r="I32" s="116">
        <v>0</v>
      </c>
      <c r="J32" s="152">
        <v>13611</v>
      </c>
      <c r="K32" s="152">
        <v>0</v>
      </c>
      <c r="L32" s="116">
        <v>0</v>
      </c>
      <c r="M32" s="115">
        <v>0</v>
      </c>
      <c r="N32" s="152">
        <v>0</v>
      </c>
      <c r="O32" s="116">
        <v>0</v>
      </c>
      <c r="P32" s="115">
        <v>27478</v>
      </c>
      <c r="Q32" s="152">
        <v>0</v>
      </c>
      <c r="R32" s="116">
        <v>0</v>
      </c>
      <c r="S32" s="122">
        <v>0</v>
      </c>
      <c r="T32" s="114" t="s">
        <v>89</v>
      </c>
      <c r="U32" s="114" t="s">
        <v>89</v>
      </c>
      <c r="V32" s="114" t="s">
        <v>172</v>
      </c>
      <c r="W32" s="114" t="s">
        <v>151</v>
      </c>
    </row>
    <row r="33" spans="1:23" x14ac:dyDescent="0.2">
      <c r="A33" s="121"/>
      <c r="B33" s="114" t="s">
        <v>173</v>
      </c>
      <c r="C33" s="114" t="s">
        <v>174</v>
      </c>
      <c r="D33" s="115">
        <v>257</v>
      </c>
      <c r="E33" s="152">
        <v>0</v>
      </c>
      <c r="F33" s="116">
        <v>0</v>
      </c>
      <c r="G33" s="115">
        <v>0</v>
      </c>
      <c r="H33" s="152">
        <v>0</v>
      </c>
      <c r="I33" s="116">
        <v>0</v>
      </c>
      <c r="J33" s="152">
        <v>2187</v>
      </c>
      <c r="K33" s="152">
        <v>0</v>
      </c>
      <c r="L33" s="116">
        <v>0</v>
      </c>
      <c r="M33" s="115">
        <v>0</v>
      </c>
      <c r="N33" s="152">
        <v>0</v>
      </c>
      <c r="O33" s="116">
        <v>0</v>
      </c>
      <c r="P33" s="115">
        <v>2444</v>
      </c>
      <c r="Q33" s="152">
        <v>0</v>
      </c>
      <c r="R33" s="116">
        <v>0</v>
      </c>
      <c r="S33" s="122">
        <v>0</v>
      </c>
      <c r="T33" s="114" t="s">
        <v>89</v>
      </c>
      <c r="U33" s="114" t="s">
        <v>89</v>
      </c>
      <c r="V33" s="114" t="s">
        <v>175</v>
      </c>
      <c r="W33" s="114" t="s">
        <v>151</v>
      </c>
    </row>
    <row r="34" spans="1:23" x14ac:dyDescent="0.2">
      <c r="A34" s="121"/>
      <c r="B34" s="114" t="s">
        <v>176</v>
      </c>
      <c r="C34" s="114" t="s">
        <v>177</v>
      </c>
      <c r="D34" s="115">
        <v>2528</v>
      </c>
      <c r="E34" s="152">
        <v>1501</v>
      </c>
      <c r="F34" s="116">
        <v>0.68421052631578905</v>
      </c>
      <c r="G34" s="115">
        <v>0</v>
      </c>
      <c r="H34" s="152">
        <v>0</v>
      </c>
      <c r="I34" s="116">
        <v>0</v>
      </c>
      <c r="J34" s="152">
        <v>757</v>
      </c>
      <c r="K34" s="152">
        <v>670</v>
      </c>
      <c r="L34" s="116">
        <v>0.129850746268657</v>
      </c>
      <c r="M34" s="115">
        <v>0</v>
      </c>
      <c r="N34" s="152">
        <v>0</v>
      </c>
      <c r="O34" s="116">
        <v>0</v>
      </c>
      <c r="P34" s="115">
        <v>3285</v>
      </c>
      <c r="Q34" s="152">
        <v>2171</v>
      </c>
      <c r="R34" s="116">
        <v>0.51312759097190197</v>
      </c>
      <c r="S34" s="122">
        <v>0</v>
      </c>
      <c r="T34" s="114" t="s">
        <v>89</v>
      </c>
      <c r="U34" s="114" t="s">
        <v>89</v>
      </c>
      <c r="V34" s="114" t="s">
        <v>178</v>
      </c>
      <c r="W34" s="114" t="s">
        <v>151</v>
      </c>
    </row>
    <row r="35" spans="1:23" x14ac:dyDescent="0.2">
      <c r="A35" s="121"/>
      <c r="B35" s="114" t="s">
        <v>179</v>
      </c>
      <c r="C35" s="114" t="s">
        <v>180</v>
      </c>
      <c r="D35" s="115">
        <v>3607</v>
      </c>
      <c r="E35" s="152">
        <v>0</v>
      </c>
      <c r="F35" s="116">
        <v>0</v>
      </c>
      <c r="G35" s="115">
        <v>0</v>
      </c>
      <c r="H35" s="152">
        <v>0</v>
      </c>
      <c r="I35" s="116">
        <v>0</v>
      </c>
      <c r="J35" s="152">
        <v>11966</v>
      </c>
      <c r="K35" s="152">
        <v>0</v>
      </c>
      <c r="L35" s="116">
        <v>0</v>
      </c>
      <c r="M35" s="115">
        <v>0</v>
      </c>
      <c r="N35" s="152">
        <v>0</v>
      </c>
      <c r="O35" s="116">
        <v>0</v>
      </c>
      <c r="P35" s="115">
        <v>15573</v>
      </c>
      <c r="Q35" s="152">
        <v>0</v>
      </c>
      <c r="R35" s="116">
        <v>0</v>
      </c>
      <c r="S35" s="122">
        <v>0</v>
      </c>
      <c r="T35" s="114" t="s">
        <v>89</v>
      </c>
      <c r="U35" s="114" t="s">
        <v>89</v>
      </c>
      <c r="V35" s="114" t="s">
        <v>181</v>
      </c>
      <c r="W35" s="114" t="s">
        <v>151</v>
      </c>
    </row>
    <row r="36" spans="1:23" x14ac:dyDescent="0.2">
      <c r="A36" s="121"/>
      <c r="B36" s="114" t="s">
        <v>182</v>
      </c>
      <c r="C36" s="114" t="s">
        <v>183</v>
      </c>
      <c r="D36" s="115">
        <v>825</v>
      </c>
      <c r="E36" s="152">
        <v>0</v>
      </c>
      <c r="F36" s="116">
        <v>0</v>
      </c>
      <c r="G36" s="115">
        <v>0</v>
      </c>
      <c r="H36" s="152">
        <v>0</v>
      </c>
      <c r="I36" s="116">
        <v>0</v>
      </c>
      <c r="J36" s="152">
        <v>2957</v>
      </c>
      <c r="K36" s="152">
        <v>0</v>
      </c>
      <c r="L36" s="116">
        <v>0</v>
      </c>
      <c r="M36" s="115">
        <v>0</v>
      </c>
      <c r="N36" s="152">
        <v>0</v>
      </c>
      <c r="O36" s="116">
        <v>0</v>
      </c>
      <c r="P36" s="115">
        <v>3782</v>
      </c>
      <c r="Q36" s="152">
        <v>0</v>
      </c>
      <c r="R36" s="116">
        <v>0</v>
      </c>
      <c r="S36" s="122">
        <v>0</v>
      </c>
      <c r="T36" s="114" t="s">
        <v>89</v>
      </c>
      <c r="U36" s="114" t="s">
        <v>89</v>
      </c>
      <c r="V36" s="114" t="s">
        <v>184</v>
      </c>
      <c r="W36" s="114" t="s">
        <v>151</v>
      </c>
    </row>
    <row r="37" spans="1:23" x14ac:dyDescent="0.2">
      <c r="A37" s="121"/>
      <c r="B37" s="114" t="s">
        <v>185</v>
      </c>
      <c r="C37" s="114" t="s">
        <v>186</v>
      </c>
      <c r="D37" s="115">
        <v>13066</v>
      </c>
      <c r="E37" s="152">
        <v>0</v>
      </c>
      <c r="F37" s="116">
        <v>0</v>
      </c>
      <c r="G37" s="115">
        <v>0</v>
      </c>
      <c r="H37" s="152">
        <v>0</v>
      </c>
      <c r="I37" s="116">
        <v>0</v>
      </c>
      <c r="J37" s="152">
        <v>1780</v>
      </c>
      <c r="K37" s="152">
        <v>0</v>
      </c>
      <c r="L37" s="116">
        <v>0</v>
      </c>
      <c r="M37" s="115">
        <v>0</v>
      </c>
      <c r="N37" s="152">
        <v>0</v>
      </c>
      <c r="O37" s="116">
        <v>0</v>
      </c>
      <c r="P37" s="115">
        <v>14846</v>
      </c>
      <c r="Q37" s="152">
        <v>0</v>
      </c>
      <c r="R37" s="116">
        <v>0</v>
      </c>
      <c r="S37" s="122">
        <v>0</v>
      </c>
      <c r="T37" s="114" t="s">
        <v>89</v>
      </c>
      <c r="U37" s="114" t="s">
        <v>89</v>
      </c>
      <c r="V37" s="114" t="s">
        <v>187</v>
      </c>
      <c r="W37" s="114" t="s">
        <v>151</v>
      </c>
    </row>
    <row r="38" spans="1:23" x14ac:dyDescent="0.2">
      <c r="A38" s="121"/>
      <c r="B38" s="114" t="s">
        <v>188</v>
      </c>
      <c r="C38" s="114" t="s">
        <v>189</v>
      </c>
      <c r="D38" s="115">
        <v>6167</v>
      </c>
      <c r="E38" s="152">
        <v>0</v>
      </c>
      <c r="F38" s="116">
        <v>0</v>
      </c>
      <c r="G38" s="115">
        <v>0</v>
      </c>
      <c r="H38" s="152">
        <v>0</v>
      </c>
      <c r="I38" s="116">
        <v>0</v>
      </c>
      <c r="J38" s="152">
        <v>12992</v>
      </c>
      <c r="K38" s="152">
        <v>0</v>
      </c>
      <c r="L38" s="116">
        <v>0</v>
      </c>
      <c r="M38" s="115">
        <v>0</v>
      </c>
      <c r="N38" s="152">
        <v>0</v>
      </c>
      <c r="O38" s="116">
        <v>0</v>
      </c>
      <c r="P38" s="115">
        <v>19159</v>
      </c>
      <c r="Q38" s="152">
        <v>0</v>
      </c>
      <c r="R38" s="116">
        <v>0</v>
      </c>
      <c r="S38" s="122">
        <v>0</v>
      </c>
      <c r="T38" s="114" t="s">
        <v>89</v>
      </c>
      <c r="U38" s="114" t="s">
        <v>89</v>
      </c>
      <c r="V38" s="114" t="s">
        <v>190</v>
      </c>
      <c r="W38" s="114" t="s">
        <v>151</v>
      </c>
    </row>
    <row r="39" spans="1:23" x14ac:dyDescent="0.2">
      <c r="A39" s="121"/>
      <c r="B39" s="114" t="s">
        <v>191</v>
      </c>
      <c r="C39" s="114" t="s">
        <v>192</v>
      </c>
      <c r="D39" s="115">
        <v>1132</v>
      </c>
      <c r="E39" s="152">
        <v>0</v>
      </c>
      <c r="F39" s="116">
        <v>0</v>
      </c>
      <c r="G39" s="115">
        <v>0</v>
      </c>
      <c r="H39" s="152">
        <v>0</v>
      </c>
      <c r="I39" s="116">
        <v>0</v>
      </c>
      <c r="J39" s="152">
        <v>0</v>
      </c>
      <c r="K39" s="152">
        <v>1192</v>
      </c>
      <c r="L39" s="116">
        <v>-1</v>
      </c>
      <c r="M39" s="115">
        <v>0</v>
      </c>
      <c r="N39" s="152">
        <v>0</v>
      </c>
      <c r="O39" s="116">
        <v>0</v>
      </c>
      <c r="P39" s="115">
        <v>1132</v>
      </c>
      <c r="Q39" s="152">
        <v>1192</v>
      </c>
      <c r="R39" s="116">
        <v>-5.0335570469798703E-2</v>
      </c>
      <c r="S39" s="122">
        <v>0</v>
      </c>
      <c r="T39" s="114" t="s">
        <v>89</v>
      </c>
      <c r="U39" s="114" t="s">
        <v>89</v>
      </c>
      <c r="V39" s="114" t="s">
        <v>193</v>
      </c>
      <c r="W39" s="114" t="s">
        <v>151</v>
      </c>
    </row>
    <row r="40" spans="1:23" x14ac:dyDescent="0.2">
      <c r="A40" s="121"/>
      <c r="B40" s="114" t="s">
        <v>194</v>
      </c>
      <c r="C40" s="114" t="s">
        <v>195</v>
      </c>
      <c r="D40" s="115">
        <v>1135</v>
      </c>
      <c r="E40" s="152">
        <v>0</v>
      </c>
      <c r="F40" s="116">
        <v>0</v>
      </c>
      <c r="G40" s="115">
        <v>0</v>
      </c>
      <c r="H40" s="152">
        <v>0</v>
      </c>
      <c r="I40" s="116">
        <v>0</v>
      </c>
      <c r="J40" s="152">
        <v>5</v>
      </c>
      <c r="K40" s="152">
        <v>0</v>
      </c>
      <c r="L40" s="116">
        <v>0</v>
      </c>
      <c r="M40" s="115">
        <v>0</v>
      </c>
      <c r="N40" s="152">
        <v>0</v>
      </c>
      <c r="O40" s="116">
        <v>0</v>
      </c>
      <c r="P40" s="115">
        <v>1140</v>
      </c>
      <c r="Q40" s="152">
        <v>0</v>
      </c>
      <c r="R40" s="116">
        <v>0</v>
      </c>
      <c r="S40" s="122">
        <v>0</v>
      </c>
      <c r="T40" s="114" t="s">
        <v>89</v>
      </c>
      <c r="U40" s="114" t="s">
        <v>89</v>
      </c>
      <c r="V40" s="114" t="s">
        <v>196</v>
      </c>
      <c r="W40" s="114" t="s">
        <v>151</v>
      </c>
    </row>
    <row r="41" spans="1:23" x14ac:dyDescent="0.2">
      <c r="A41" s="121"/>
      <c r="B41" s="114" t="s">
        <v>197</v>
      </c>
      <c r="C41" s="114" t="s">
        <v>198</v>
      </c>
      <c r="D41" s="115">
        <v>187</v>
      </c>
      <c r="E41" s="152">
        <v>0</v>
      </c>
      <c r="F41" s="116">
        <v>0</v>
      </c>
      <c r="G41" s="115">
        <v>0</v>
      </c>
      <c r="H41" s="152">
        <v>0</v>
      </c>
      <c r="I41" s="116">
        <v>0</v>
      </c>
      <c r="J41" s="152">
        <v>0</v>
      </c>
      <c r="K41" s="152">
        <v>0</v>
      </c>
      <c r="L41" s="116">
        <v>0</v>
      </c>
      <c r="M41" s="115">
        <v>0</v>
      </c>
      <c r="N41" s="152">
        <v>0</v>
      </c>
      <c r="O41" s="116">
        <v>0</v>
      </c>
      <c r="P41" s="115">
        <v>187</v>
      </c>
      <c r="Q41" s="152">
        <v>0</v>
      </c>
      <c r="R41" s="116">
        <v>0</v>
      </c>
      <c r="S41" s="122">
        <v>0</v>
      </c>
      <c r="T41" s="114" t="s">
        <v>89</v>
      </c>
      <c r="U41" s="114" t="s">
        <v>89</v>
      </c>
      <c r="V41" s="114" t="s">
        <v>199</v>
      </c>
      <c r="W41" s="114" t="s">
        <v>151</v>
      </c>
    </row>
    <row r="42" spans="1:23" x14ac:dyDescent="0.2">
      <c r="A42" s="121"/>
      <c r="B42" s="114" t="s">
        <v>200</v>
      </c>
      <c r="C42" s="114" t="s">
        <v>201</v>
      </c>
      <c r="D42" s="115">
        <v>431</v>
      </c>
      <c r="E42" s="152">
        <v>342</v>
      </c>
      <c r="F42" s="116">
        <v>0.26023391812865504</v>
      </c>
      <c r="G42" s="115">
        <v>0</v>
      </c>
      <c r="H42" s="152">
        <v>261</v>
      </c>
      <c r="I42" s="116">
        <v>-1</v>
      </c>
      <c r="J42" s="152">
        <v>798</v>
      </c>
      <c r="K42" s="152">
        <v>0</v>
      </c>
      <c r="L42" s="116">
        <v>0</v>
      </c>
      <c r="M42" s="115">
        <v>0</v>
      </c>
      <c r="N42" s="152">
        <v>0</v>
      </c>
      <c r="O42" s="116">
        <v>0</v>
      </c>
      <c r="P42" s="115">
        <v>1229</v>
      </c>
      <c r="Q42" s="152">
        <v>603</v>
      </c>
      <c r="R42" s="116">
        <v>1.03814262023217</v>
      </c>
      <c r="S42" s="122">
        <v>0</v>
      </c>
      <c r="T42" s="114" t="s">
        <v>89</v>
      </c>
      <c r="U42" s="114" t="s">
        <v>89</v>
      </c>
      <c r="V42" s="114" t="s">
        <v>202</v>
      </c>
      <c r="W42" s="114" t="s">
        <v>151</v>
      </c>
    </row>
    <row r="43" spans="1:23" x14ac:dyDescent="0.2">
      <c r="A43" s="121"/>
      <c r="B43" s="114" t="s">
        <v>203</v>
      </c>
      <c r="C43" s="114" t="s">
        <v>204</v>
      </c>
      <c r="D43" s="115">
        <v>152</v>
      </c>
      <c r="E43" s="152">
        <v>0</v>
      </c>
      <c r="F43" s="116">
        <v>0</v>
      </c>
      <c r="G43" s="115">
        <v>0</v>
      </c>
      <c r="H43" s="152">
        <v>0</v>
      </c>
      <c r="I43" s="116">
        <v>0</v>
      </c>
      <c r="J43" s="152">
        <v>1786</v>
      </c>
      <c r="K43" s="152">
        <v>0</v>
      </c>
      <c r="L43" s="116">
        <v>0</v>
      </c>
      <c r="M43" s="115">
        <v>0</v>
      </c>
      <c r="N43" s="152">
        <v>0</v>
      </c>
      <c r="O43" s="116">
        <v>0</v>
      </c>
      <c r="P43" s="115">
        <v>1938</v>
      </c>
      <c r="Q43" s="152">
        <v>0</v>
      </c>
      <c r="R43" s="116">
        <v>0</v>
      </c>
      <c r="S43" s="122">
        <v>0</v>
      </c>
      <c r="T43" s="114" t="s">
        <v>89</v>
      </c>
      <c r="U43" s="114" t="s">
        <v>89</v>
      </c>
      <c r="V43" s="114" t="s">
        <v>205</v>
      </c>
      <c r="W43" s="114" t="s">
        <v>151</v>
      </c>
    </row>
    <row r="44" spans="1:23" x14ac:dyDescent="0.2">
      <c r="A44" s="121"/>
      <c r="B44" s="114" t="s">
        <v>206</v>
      </c>
      <c r="C44" s="114" t="s">
        <v>207</v>
      </c>
      <c r="D44" s="115">
        <v>2384</v>
      </c>
      <c r="E44" s="152">
        <v>0</v>
      </c>
      <c r="F44" s="116">
        <v>0</v>
      </c>
      <c r="G44" s="115">
        <v>0</v>
      </c>
      <c r="H44" s="152">
        <v>0</v>
      </c>
      <c r="I44" s="116">
        <v>0</v>
      </c>
      <c r="J44" s="152">
        <v>0</v>
      </c>
      <c r="K44" s="152">
        <v>0</v>
      </c>
      <c r="L44" s="116">
        <v>0</v>
      </c>
      <c r="M44" s="115">
        <v>0</v>
      </c>
      <c r="N44" s="152">
        <v>0</v>
      </c>
      <c r="O44" s="116">
        <v>0</v>
      </c>
      <c r="P44" s="115">
        <v>2384</v>
      </c>
      <c r="Q44" s="152">
        <v>0</v>
      </c>
      <c r="R44" s="116">
        <v>0</v>
      </c>
      <c r="S44" s="122">
        <v>0</v>
      </c>
      <c r="T44" s="114" t="s">
        <v>89</v>
      </c>
      <c r="U44" s="114" t="s">
        <v>89</v>
      </c>
      <c r="V44" s="114" t="s">
        <v>208</v>
      </c>
      <c r="W44" s="114" t="s">
        <v>151</v>
      </c>
    </row>
    <row r="45" spans="1:23" x14ac:dyDescent="0.2">
      <c r="A45" s="121"/>
      <c r="B45" s="114" t="s">
        <v>209</v>
      </c>
      <c r="C45" s="114" t="s">
        <v>210</v>
      </c>
      <c r="D45" s="115">
        <v>3061</v>
      </c>
      <c r="E45" s="152">
        <v>2287</v>
      </c>
      <c r="F45" s="116">
        <v>0.33843463052033201</v>
      </c>
      <c r="G45" s="115">
        <v>0</v>
      </c>
      <c r="H45" s="152">
        <v>0</v>
      </c>
      <c r="I45" s="116">
        <v>0</v>
      </c>
      <c r="J45" s="152">
        <v>14616</v>
      </c>
      <c r="K45" s="152">
        <v>13386</v>
      </c>
      <c r="L45" s="116">
        <v>9.1887046167637806E-2</v>
      </c>
      <c r="M45" s="115">
        <v>0</v>
      </c>
      <c r="N45" s="152">
        <v>0</v>
      </c>
      <c r="O45" s="116">
        <v>0</v>
      </c>
      <c r="P45" s="115">
        <v>17677</v>
      </c>
      <c r="Q45" s="152">
        <v>15673</v>
      </c>
      <c r="R45" s="116">
        <v>0.12786320423658501</v>
      </c>
      <c r="S45" s="122">
        <v>0</v>
      </c>
      <c r="T45" s="114" t="s">
        <v>89</v>
      </c>
      <c r="U45" s="114" t="s">
        <v>89</v>
      </c>
      <c r="V45" s="114" t="s">
        <v>211</v>
      </c>
      <c r="W45" s="114" t="s">
        <v>151</v>
      </c>
    </row>
    <row r="46" spans="1:23" x14ac:dyDescent="0.2">
      <c r="A46" s="121"/>
      <c r="B46" s="114" t="s">
        <v>212</v>
      </c>
      <c r="C46" s="114" t="s">
        <v>213</v>
      </c>
      <c r="D46" s="115">
        <v>4107</v>
      </c>
      <c r="E46" s="152">
        <v>0</v>
      </c>
      <c r="F46" s="116">
        <v>0</v>
      </c>
      <c r="G46" s="115">
        <v>0</v>
      </c>
      <c r="H46" s="152">
        <v>0</v>
      </c>
      <c r="I46" s="116">
        <v>0</v>
      </c>
      <c r="J46" s="152">
        <v>0</v>
      </c>
      <c r="K46" s="152">
        <v>0</v>
      </c>
      <c r="L46" s="116">
        <v>0</v>
      </c>
      <c r="M46" s="115">
        <v>0</v>
      </c>
      <c r="N46" s="152">
        <v>0</v>
      </c>
      <c r="O46" s="116">
        <v>0</v>
      </c>
      <c r="P46" s="115">
        <v>4107</v>
      </c>
      <c r="Q46" s="152">
        <v>0</v>
      </c>
      <c r="R46" s="116">
        <v>0</v>
      </c>
      <c r="S46" s="122">
        <v>0</v>
      </c>
      <c r="T46" s="114" t="s">
        <v>89</v>
      </c>
      <c r="U46" s="114" t="s">
        <v>89</v>
      </c>
      <c r="V46" s="114" t="s">
        <v>214</v>
      </c>
      <c r="W46" s="114" t="s">
        <v>151</v>
      </c>
    </row>
    <row r="47" spans="1:23" x14ac:dyDescent="0.2">
      <c r="A47" s="121"/>
      <c r="B47" s="114" t="s">
        <v>215</v>
      </c>
      <c r="C47" s="114" t="s">
        <v>216</v>
      </c>
      <c r="D47" s="115">
        <v>4547</v>
      </c>
      <c r="E47" s="152">
        <v>0</v>
      </c>
      <c r="F47" s="116">
        <v>0</v>
      </c>
      <c r="G47" s="115">
        <v>0</v>
      </c>
      <c r="H47" s="152">
        <v>0</v>
      </c>
      <c r="I47" s="116">
        <v>0</v>
      </c>
      <c r="J47" s="152">
        <v>7</v>
      </c>
      <c r="K47" s="152">
        <v>0</v>
      </c>
      <c r="L47" s="116">
        <v>0</v>
      </c>
      <c r="M47" s="115">
        <v>0</v>
      </c>
      <c r="N47" s="152">
        <v>0</v>
      </c>
      <c r="O47" s="116">
        <v>0</v>
      </c>
      <c r="P47" s="115">
        <v>4554</v>
      </c>
      <c r="Q47" s="152">
        <v>0</v>
      </c>
      <c r="R47" s="116">
        <v>0</v>
      </c>
      <c r="S47" s="122">
        <v>0</v>
      </c>
      <c r="T47" s="114" t="s">
        <v>89</v>
      </c>
      <c r="U47" s="114" t="s">
        <v>89</v>
      </c>
      <c r="V47" s="114" t="s">
        <v>217</v>
      </c>
      <c r="W47" s="114" t="s">
        <v>151</v>
      </c>
    </row>
    <row r="48" spans="1:23" x14ac:dyDescent="0.2">
      <c r="A48" s="121"/>
      <c r="B48" s="114" t="s">
        <v>218</v>
      </c>
      <c r="C48" s="114" t="s">
        <v>219</v>
      </c>
      <c r="D48" s="115">
        <v>3196</v>
      </c>
      <c r="E48" s="152">
        <v>0</v>
      </c>
      <c r="F48" s="116">
        <v>0</v>
      </c>
      <c r="G48" s="115">
        <v>0</v>
      </c>
      <c r="H48" s="152">
        <v>0</v>
      </c>
      <c r="I48" s="116">
        <v>0</v>
      </c>
      <c r="J48" s="152">
        <v>9214</v>
      </c>
      <c r="K48" s="152">
        <v>0</v>
      </c>
      <c r="L48" s="116">
        <v>0</v>
      </c>
      <c r="M48" s="115">
        <v>0</v>
      </c>
      <c r="N48" s="152">
        <v>0</v>
      </c>
      <c r="O48" s="116">
        <v>0</v>
      </c>
      <c r="P48" s="115">
        <v>12410</v>
      </c>
      <c r="Q48" s="152">
        <v>0</v>
      </c>
      <c r="R48" s="116">
        <v>0</v>
      </c>
      <c r="S48" s="122">
        <v>0</v>
      </c>
      <c r="T48" s="114" t="s">
        <v>89</v>
      </c>
      <c r="U48" s="114" t="s">
        <v>89</v>
      </c>
      <c r="V48" s="114" t="s">
        <v>220</v>
      </c>
      <c r="W48" s="114" t="s">
        <v>151</v>
      </c>
    </row>
    <row r="49" spans="1:23" x14ac:dyDescent="0.2">
      <c r="A49" s="121"/>
      <c r="B49" s="114" t="s">
        <v>221</v>
      </c>
      <c r="C49" s="114" t="s">
        <v>222</v>
      </c>
      <c r="D49" s="115">
        <v>1147</v>
      </c>
      <c r="E49" s="152">
        <v>0</v>
      </c>
      <c r="F49" s="116">
        <v>0</v>
      </c>
      <c r="G49" s="115">
        <v>0</v>
      </c>
      <c r="H49" s="152">
        <v>0</v>
      </c>
      <c r="I49" s="116">
        <v>0</v>
      </c>
      <c r="J49" s="152">
        <v>0</v>
      </c>
      <c r="K49" s="152">
        <v>0</v>
      </c>
      <c r="L49" s="116">
        <v>0</v>
      </c>
      <c r="M49" s="115">
        <v>0</v>
      </c>
      <c r="N49" s="152">
        <v>0</v>
      </c>
      <c r="O49" s="116">
        <v>0</v>
      </c>
      <c r="P49" s="115">
        <v>1147</v>
      </c>
      <c r="Q49" s="152">
        <v>0</v>
      </c>
      <c r="R49" s="116">
        <v>0</v>
      </c>
      <c r="S49" s="122">
        <v>0</v>
      </c>
      <c r="T49" s="114" t="s">
        <v>89</v>
      </c>
      <c r="U49" s="114" t="s">
        <v>89</v>
      </c>
      <c r="V49" s="114" t="s">
        <v>223</v>
      </c>
      <c r="W49" s="114" t="s">
        <v>151</v>
      </c>
    </row>
    <row r="50" spans="1:23" x14ac:dyDescent="0.2">
      <c r="A50" s="121"/>
      <c r="B50" s="114" t="s">
        <v>224</v>
      </c>
      <c r="C50" s="114" t="s">
        <v>225</v>
      </c>
      <c r="D50" s="115">
        <v>8732</v>
      </c>
      <c r="E50" s="152">
        <v>9233</v>
      </c>
      <c r="F50" s="116">
        <v>-5.4261886710711596E-2</v>
      </c>
      <c r="G50" s="115">
        <v>0</v>
      </c>
      <c r="H50" s="152">
        <v>0</v>
      </c>
      <c r="I50" s="116">
        <v>0</v>
      </c>
      <c r="J50" s="152">
        <v>8229</v>
      </c>
      <c r="K50" s="152">
        <v>11773</v>
      </c>
      <c r="L50" s="116">
        <v>-0.30102777541833003</v>
      </c>
      <c r="M50" s="115">
        <v>0</v>
      </c>
      <c r="N50" s="152">
        <v>0</v>
      </c>
      <c r="O50" s="116">
        <v>0</v>
      </c>
      <c r="P50" s="115">
        <v>16961</v>
      </c>
      <c r="Q50" s="152">
        <v>21006</v>
      </c>
      <c r="R50" s="116">
        <v>-0.19256402932495501</v>
      </c>
      <c r="S50" s="122">
        <v>0</v>
      </c>
      <c r="T50" s="114" t="s">
        <v>89</v>
      </c>
      <c r="U50" s="114" t="s">
        <v>89</v>
      </c>
      <c r="V50" s="114" t="s">
        <v>226</v>
      </c>
      <c r="W50" s="114" t="s">
        <v>151</v>
      </c>
    </row>
    <row r="51" spans="1:23" x14ac:dyDescent="0.2">
      <c r="A51" s="121"/>
      <c r="B51" s="114" t="s">
        <v>227</v>
      </c>
      <c r="C51" s="114" t="s">
        <v>228</v>
      </c>
      <c r="D51" s="115">
        <v>1758</v>
      </c>
      <c r="E51" s="152">
        <v>0</v>
      </c>
      <c r="F51" s="116">
        <v>0</v>
      </c>
      <c r="G51" s="115">
        <v>0</v>
      </c>
      <c r="H51" s="152">
        <v>0</v>
      </c>
      <c r="I51" s="116">
        <v>0</v>
      </c>
      <c r="J51" s="152">
        <v>687</v>
      </c>
      <c r="K51" s="152">
        <v>0</v>
      </c>
      <c r="L51" s="116">
        <v>0</v>
      </c>
      <c r="M51" s="115">
        <v>0</v>
      </c>
      <c r="N51" s="152">
        <v>0</v>
      </c>
      <c r="O51" s="116">
        <v>0</v>
      </c>
      <c r="P51" s="115">
        <v>2445</v>
      </c>
      <c r="Q51" s="152">
        <v>0</v>
      </c>
      <c r="R51" s="116">
        <v>0</v>
      </c>
      <c r="S51" s="122">
        <v>0</v>
      </c>
      <c r="T51" s="114" t="s">
        <v>89</v>
      </c>
      <c r="U51" s="114" t="s">
        <v>89</v>
      </c>
      <c r="V51" s="114" t="s">
        <v>229</v>
      </c>
      <c r="W51" s="114" t="s">
        <v>151</v>
      </c>
    </row>
    <row r="52" spans="1:23" x14ac:dyDescent="0.2">
      <c r="A52" s="121"/>
      <c r="B52" s="114" t="s">
        <v>230</v>
      </c>
      <c r="C52" s="114" t="s">
        <v>231</v>
      </c>
      <c r="D52" s="115">
        <v>140</v>
      </c>
      <c r="E52" s="152">
        <v>32</v>
      </c>
      <c r="F52" s="116">
        <v>3.375</v>
      </c>
      <c r="G52" s="115">
        <v>0</v>
      </c>
      <c r="H52" s="152">
        <v>0</v>
      </c>
      <c r="I52" s="116">
        <v>0</v>
      </c>
      <c r="J52" s="152">
        <v>2917</v>
      </c>
      <c r="K52" s="152">
        <v>525</v>
      </c>
      <c r="L52" s="116">
        <v>4.5561904761904799</v>
      </c>
      <c r="M52" s="115">
        <v>0</v>
      </c>
      <c r="N52" s="152">
        <v>0</v>
      </c>
      <c r="O52" s="116">
        <v>0</v>
      </c>
      <c r="P52" s="115">
        <v>3057</v>
      </c>
      <c r="Q52" s="152">
        <v>557</v>
      </c>
      <c r="R52" s="116">
        <v>4.4883303411131097</v>
      </c>
      <c r="S52" s="122">
        <v>0</v>
      </c>
      <c r="T52" s="114" t="s">
        <v>89</v>
      </c>
      <c r="U52" s="114" t="s">
        <v>89</v>
      </c>
      <c r="V52" s="114" t="s">
        <v>232</v>
      </c>
      <c r="W52" s="114" t="s">
        <v>151</v>
      </c>
    </row>
    <row r="53" spans="1:23" x14ac:dyDescent="0.2">
      <c r="A53" s="123"/>
      <c r="B53" s="114" t="s">
        <v>233</v>
      </c>
      <c r="C53" s="114" t="s">
        <v>234</v>
      </c>
      <c r="D53" s="115">
        <v>2385</v>
      </c>
      <c r="E53" s="152">
        <v>0</v>
      </c>
      <c r="F53" s="116">
        <v>0</v>
      </c>
      <c r="G53" s="115">
        <v>0</v>
      </c>
      <c r="H53" s="152">
        <v>0</v>
      </c>
      <c r="I53" s="116">
        <v>0</v>
      </c>
      <c r="J53" s="152">
        <v>0</v>
      </c>
      <c r="K53" s="152">
        <v>0</v>
      </c>
      <c r="L53" s="116">
        <v>0</v>
      </c>
      <c r="M53" s="115">
        <v>0</v>
      </c>
      <c r="N53" s="152">
        <v>0</v>
      </c>
      <c r="O53" s="116">
        <v>0</v>
      </c>
      <c r="P53" s="115">
        <v>2385</v>
      </c>
      <c r="Q53" s="152">
        <v>0</v>
      </c>
      <c r="R53" s="116">
        <v>0</v>
      </c>
      <c r="S53" s="122">
        <v>0</v>
      </c>
      <c r="T53" s="114" t="s">
        <v>89</v>
      </c>
      <c r="U53" s="114" t="s">
        <v>89</v>
      </c>
      <c r="V53" s="114" t="s">
        <v>235</v>
      </c>
      <c r="W53" s="114" t="s">
        <v>151</v>
      </c>
    </row>
    <row r="54" spans="1:23" x14ac:dyDescent="0.2">
      <c r="A54" s="124" t="s">
        <v>103</v>
      </c>
      <c r="B54" s="124">
        <v>0</v>
      </c>
      <c r="C54" s="124">
        <v>0</v>
      </c>
      <c r="D54" s="125">
        <v>88831</v>
      </c>
      <c r="E54" s="132">
        <v>13395</v>
      </c>
      <c r="F54" s="126">
        <v>5.6316536020903296</v>
      </c>
      <c r="G54" s="125">
        <v>0</v>
      </c>
      <c r="H54" s="132">
        <v>261</v>
      </c>
      <c r="I54" s="126">
        <v>-1</v>
      </c>
      <c r="J54" s="132">
        <v>103352</v>
      </c>
      <c r="K54" s="132">
        <v>27546</v>
      </c>
      <c r="L54" s="126">
        <v>2.7519785086763999</v>
      </c>
      <c r="M54" s="125">
        <v>0</v>
      </c>
      <c r="N54" s="132">
        <v>0</v>
      </c>
      <c r="O54" s="126">
        <v>0</v>
      </c>
      <c r="P54" s="125">
        <v>192183</v>
      </c>
      <c r="Q54" s="132">
        <v>41202</v>
      </c>
      <c r="R54" s="126">
        <v>3.6644094946847199</v>
      </c>
      <c r="S54" s="127">
        <v>0</v>
      </c>
      <c r="T54" s="128">
        <v>0</v>
      </c>
      <c r="U54" s="128">
        <v>0</v>
      </c>
      <c r="V54" s="128">
        <v>0</v>
      </c>
      <c r="W54" s="128">
        <v>0</v>
      </c>
    </row>
    <row r="55" spans="1:23" s="136" customFormat="1" ht="22.5" x14ac:dyDescent="0.2">
      <c r="A55" s="130" t="s">
        <v>236</v>
      </c>
      <c r="B55" s="131"/>
      <c r="C55" s="131"/>
      <c r="D55" s="132">
        <f>D54+D24+D14</f>
        <v>543941</v>
      </c>
      <c r="E55" s="132">
        <f>E54+E24+E14</f>
        <v>432533</v>
      </c>
      <c r="F55" s="133">
        <f>((D54+D24+D14)-(E54+E24+E14))/(E54+E24+E14)</f>
        <v>0.25757109862137689</v>
      </c>
      <c r="G55" s="132">
        <f>G54+G24+G14</f>
        <v>89123</v>
      </c>
      <c r="H55" s="132">
        <f>H54+H24+H14</f>
        <v>91150</v>
      </c>
      <c r="I55" s="133">
        <f>((G54+G24+G14)-(H54+H24+H14))/(H54+H24+H14)</f>
        <v>-2.2238069116840373E-2</v>
      </c>
      <c r="J55" s="132">
        <f>J54+J24+J14</f>
        <v>636955</v>
      </c>
      <c r="K55" s="132">
        <f>K54+K24+K14</f>
        <v>912062</v>
      </c>
      <c r="L55" s="133">
        <f>((J54+J24+J14)-(K54+K24+K14))/(K54+K24+K14)</f>
        <v>-0.30163190660284062</v>
      </c>
      <c r="M55" s="132">
        <f>M54+M24+M14</f>
        <v>979</v>
      </c>
      <c r="N55" s="132">
        <f>N54+N24+N14</f>
        <v>0</v>
      </c>
      <c r="O55" s="133" t="e">
        <f>((M54+M24+M14)-(N54+N24+N14))/(N54+N24+N14)</f>
        <v>#DIV/0!</v>
      </c>
      <c r="P55" s="132">
        <f>P54+P24+P14</f>
        <v>1270998</v>
      </c>
      <c r="Q55" s="132">
        <f>Q54+Q24+Q14</f>
        <v>1435745</v>
      </c>
      <c r="R55" s="133">
        <f>((P54+P24+P14)-(Q54+Q24+Q14))/(Q54+Q24+Q14)</f>
        <v>-0.11474669944871826</v>
      </c>
    </row>
    <row r="56" spans="1:23" s="136" customFormat="1" x14ac:dyDescent="0.2">
      <c r="A56" s="130" t="s">
        <v>237</v>
      </c>
      <c r="B56" s="131"/>
      <c r="C56" s="131"/>
      <c r="D56" s="132">
        <f>D54+D24+D14+D9</f>
        <v>1058955</v>
      </c>
      <c r="E56" s="132">
        <f>E54+E24+E14+E9</f>
        <v>929701</v>
      </c>
      <c r="F56" s="133">
        <f>((D54+D24+D14+D9)-(E54+E24+E14+E9))/(E54+E24+E14+E9)</f>
        <v>0.13902749378563645</v>
      </c>
      <c r="G56" s="132">
        <f>G54+G24+G14+G9</f>
        <v>558432</v>
      </c>
      <c r="H56" s="132">
        <f>H54+H24+H14+H9</f>
        <v>347725</v>
      </c>
      <c r="I56" s="133">
        <f>((G54+G24+G14+G9)-(H54+H24+H14+H9))/(H54+H24+H14+H9)</f>
        <v>0.60595873175641668</v>
      </c>
      <c r="J56" s="132">
        <f>J54+J24+J14+J9</f>
        <v>1480900</v>
      </c>
      <c r="K56" s="132">
        <f>K54+K24+K14+K9</f>
        <v>1966123</v>
      </c>
      <c r="L56" s="133">
        <f>((J54+J24+J14+J9)-(K54+K24+K14+K9))/(K54+K24+K14+K9)</f>
        <v>-0.246791782609735</v>
      </c>
      <c r="M56" s="132">
        <f>M54+M24+M14+M9</f>
        <v>4604</v>
      </c>
      <c r="N56" s="132">
        <f>N54+N24+N14+N9</f>
        <v>4483</v>
      </c>
      <c r="O56" s="133">
        <f>((M54+M24+M14+M9)-(N54+N24+N14+N9))/(N54+N24+N14+N9)</f>
        <v>2.6990854338612535E-2</v>
      </c>
      <c r="P56" s="132">
        <f>P54+P24+P14+P9</f>
        <v>3102891</v>
      </c>
      <c r="Q56" s="132">
        <f>Q54+Q24+Q14+Q9</f>
        <v>3248032</v>
      </c>
      <c r="R56" s="133">
        <f>((P54+P24+P14+P9)-(Q54+Q24+Q14+Q9))/(Q54+Q24+Q14+Q9)</f>
        <v>-4.46858282184412E-2</v>
      </c>
    </row>
    <row r="57" spans="1:23" s="136" customFormat="1" x14ac:dyDescent="0.2">
      <c r="A57" s="130" t="s">
        <v>238</v>
      </c>
      <c r="B57" s="131"/>
      <c r="C57" s="131"/>
      <c r="D57" s="132">
        <f>D54+D24+D14+D9+D5</f>
        <v>1648767</v>
      </c>
      <c r="E57" s="132">
        <f>E54+E24+E14+E9+E5</f>
        <v>1596379</v>
      </c>
      <c r="F57" s="133">
        <f>((D54+D24+D14+D9+D5)-(E54+E24+E14+E9+E5))/(E54+E24+E14+E9+E5)</f>
        <v>3.281676844909636E-2</v>
      </c>
      <c r="G57" s="132">
        <f>G54+G24+G14+G9+G5</f>
        <v>9157470</v>
      </c>
      <c r="H57" s="132">
        <f>H54+H24+H14+H9+H5</f>
        <v>8218260</v>
      </c>
      <c r="I57" s="133">
        <f>((G54+G24+G14+G9+G5)-(H54+H24+H14+H9+H5))/(H54+H24+H14+H9+H5)</f>
        <v>0.11428331544633535</v>
      </c>
      <c r="J57" s="132">
        <f>J54+J24+J14+J9+J5</f>
        <v>3512865</v>
      </c>
      <c r="K57" s="132">
        <f>K54+K24+K14+K9+K5</f>
        <v>3933192</v>
      </c>
      <c r="L57" s="133">
        <f>((J54+J24+J14+J9+J5)-(K54+K24+K14+K9+K5))/(K54+K24+K14+K9+K5)</f>
        <v>-0.10686663656389009</v>
      </c>
      <c r="M57" s="132">
        <f>M54+M24+M14+M9+M5</f>
        <v>458140</v>
      </c>
      <c r="N57" s="132">
        <f>N54+N24+N14+N9+N5</f>
        <v>523560</v>
      </c>
      <c r="O57" s="133">
        <f>((M54+M24+M14+M9+M5)-(N54+N24+N14+N9+N5))/(N54+N24+N14+N9+N5)</f>
        <v>-0.12495224998089999</v>
      </c>
      <c r="P57" s="132">
        <f>P54+P24+P14+P9+P5</f>
        <v>14777242</v>
      </c>
      <c r="Q57" s="132">
        <f>Q54+Q24+Q14+Q9+Q5</f>
        <v>14271391</v>
      </c>
      <c r="R57" s="133">
        <f>((P54+P24+P14+P9+P5)-(Q54+Q24+Q14+Q9+Q5))/(Q54+Q24+Q14+Q9+Q5)</f>
        <v>3.5445108328963866E-2</v>
      </c>
    </row>
    <row r="58" spans="1:23" x14ac:dyDescent="0.2">
      <c r="A58" s="119" t="s">
        <v>239</v>
      </c>
      <c r="B58" s="114" t="s">
        <v>240</v>
      </c>
      <c r="C58" s="114" t="s">
        <v>241</v>
      </c>
      <c r="D58" s="115">
        <v>0</v>
      </c>
      <c r="E58" s="152">
        <v>0</v>
      </c>
      <c r="F58" s="116">
        <v>0</v>
      </c>
      <c r="G58" s="115">
        <v>0</v>
      </c>
      <c r="H58" s="152">
        <v>0</v>
      </c>
      <c r="I58" s="116">
        <v>0</v>
      </c>
      <c r="J58" s="152">
        <v>0</v>
      </c>
      <c r="K58" s="152">
        <v>0</v>
      </c>
      <c r="L58" s="116">
        <v>0</v>
      </c>
      <c r="M58" s="115">
        <v>0</v>
      </c>
      <c r="N58" s="152">
        <v>0</v>
      </c>
      <c r="O58" s="116">
        <v>0</v>
      </c>
      <c r="P58" s="115">
        <v>0</v>
      </c>
      <c r="Q58" s="152">
        <v>0</v>
      </c>
      <c r="R58" s="116">
        <v>0</v>
      </c>
      <c r="S58" s="120">
        <v>6</v>
      </c>
      <c r="T58" s="114" t="s">
        <v>90</v>
      </c>
      <c r="U58" s="114" t="s">
        <v>90</v>
      </c>
      <c r="V58" s="114" t="s">
        <v>242</v>
      </c>
      <c r="W58" s="114" t="s">
        <v>243</v>
      </c>
    </row>
    <row r="59" spans="1:23" x14ac:dyDescent="0.2">
      <c r="A59" s="121"/>
      <c r="B59" s="114" t="s">
        <v>244</v>
      </c>
      <c r="C59" s="114" t="s">
        <v>245</v>
      </c>
      <c r="D59" s="115">
        <v>0</v>
      </c>
      <c r="E59" s="152">
        <v>0</v>
      </c>
      <c r="F59" s="116">
        <v>0</v>
      </c>
      <c r="G59" s="115">
        <v>0</v>
      </c>
      <c r="H59" s="152">
        <v>0</v>
      </c>
      <c r="I59" s="116">
        <v>0</v>
      </c>
      <c r="J59" s="152">
        <v>0</v>
      </c>
      <c r="K59" s="152">
        <v>0</v>
      </c>
      <c r="L59" s="116">
        <v>0</v>
      </c>
      <c r="M59" s="115">
        <v>0</v>
      </c>
      <c r="N59" s="152">
        <v>0</v>
      </c>
      <c r="O59" s="116">
        <v>0</v>
      </c>
      <c r="P59" s="115">
        <v>0</v>
      </c>
      <c r="Q59" s="152">
        <v>0</v>
      </c>
      <c r="R59" s="116">
        <v>0</v>
      </c>
      <c r="S59" s="122">
        <v>0</v>
      </c>
      <c r="T59" s="114" t="s">
        <v>90</v>
      </c>
      <c r="U59" s="114" t="s">
        <v>90</v>
      </c>
      <c r="V59" s="114" t="s">
        <v>246</v>
      </c>
      <c r="W59" s="114" t="s">
        <v>243</v>
      </c>
    </row>
    <row r="60" spans="1:23" x14ac:dyDescent="0.2">
      <c r="A60" s="121"/>
      <c r="B60" s="114" t="s">
        <v>247</v>
      </c>
      <c r="C60" s="114" t="s">
        <v>248</v>
      </c>
      <c r="D60" s="115">
        <v>0</v>
      </c>
      <c r="E60" s="152">
        <v>0</v>
      </c>
      <c r="F60" s="116">
        <v>0</v>
      </c>
      <c r="G60" s="115">
        <v>0</v>
      </c>
      <c r="H60" s="152">
        <v>0</v>
      </c>
      <c r="I60" s="116">
        <v>0</v>
      </c>
      <c r="J60" s="152">
        <v>0</v>
      </c>
      <c r="K60" s="152">
        <v>0</v>
      </c>
      <c r="L60" s="116">
        <v>0</v>
      </c>
      <c r="M60" s="115">
        <v>0</v>
      </c>
      <c r="N60" s="152">
        <v>0</v>
      </c>
      <c r="O60" s="116">
        <v>0</v>
      </c>
      <c r="P60" s="115">
        <v>0</v>
      </c>
      <c r="Q60" s="152">
        <v>0</v>
      </c>
      <c r="R60" s="116">
        <v>0</v>
      </c>
      <c r="S60" s="122">
        <v>0</v>
      </c>
      <c r="T60" s="114" t="s">
        <v>90</v>
      </c>
      <c r="U60" s="114" t="s">
        <v>90</v>
      </c>
      <c r="V60" s="114" t="s">
        <v>249</v>
      </c>
      <c r="W60" s="114" t="s">
        <v>243</v>
      </c>
    </row>
    <row r="61" spans="1:23" x14ac:dyDescent="0.2">
      <c r="A61" s="121"/>
      <c r="B61" s="114" t="s">
        <v>250</v>
      </c>
      <c r="C61" s="114" t="s">
        <v>251</v>
      </c>
      <c r="D61" s="115">
        <v>0</v>
      </c>
      <c r="E61" s="152">
        <v>0</v>
      </c>
      <c r="F61" s="116">
        <v>0</v>
      </c>
      <c r="G61" s="115">
        <v>0</v>
      </c>
      <c r="H61" s="152">
        <v>0</v>
      </c>
      <c r="I61" s="116">
        <v>0</v>
      </c>
      <c r="J61" s="152">
        <v>0</v>
      </c>
      <c r="K61" s="152">
        <v>0</v>
      </c>
      <c r="L61" s="116">
        <v>0</v>
      </c>
      <c r="M61" s="115">
        <v>0</v>
      </c>
      <c r="N61" s="152">
        <v>0</v>
      </c>
      <c r="O61" s="116">
        <v>0</v>
      </c>
      <c r="P61" s="115">
        <v>0</v>
      </c>
      <c r="Q61" s="152">
        <v>0</v>
      </c>
      <c r="R61" s="116">
        <v>0</v>
      </c>
      <c r="S61" s="122">
        <v>0</v>
      </c>
      <c r="T61" s="114" t="s">
        <v>90</v>
      </c>
      <c r="U61" s="114" t="s">
        <v>90</v>
      </c>
      <c r="V61" s="114" t="s">
        <v>252</v>
      </c>
      <c r="W61" s="114" t="s">
        <v>243</v>
      </c>
    </row>
    <row r="62" spans="1:23" x14ac:dyDescent="0.2">
      <c r="A62" s="121"/>
      <c r="B62" s="114" t="s">
        <v>253</v>
      </c>
      <c r="C62" s="114" t="s">
        <v>254</v>
      </c>
      <c r="D62" s="115">
        <v>467</v>
      </c>
      <c r="E62" s="152">
        <v>1048</v>
      </c>
      <c r="F62" s="116">
        <v>-0.55438931297709904</v>
      </c>
      <c r="G62" s="115">
        <v>0</v>
      </c>
      <c r="H62" s="152">
        <v>0</v>
      </c>
      <c r="I62" s="116">
        <v>0</v>
      </c>
      <c r="J62" s="152">
        <v>0</v>
      </c>
      <c r="K62" s="152">
        <v>0</v>
      </c>
      <c r="L62" s="116">
        <v>0</v>
      </c>
      <c r="M62" s="115">
        <v>0</v>
      </c>
      <c r="N62" s="152">
        <v>0</v>
      </c>
      <c r="O62" s="116">
        <v>0</v>
      </c>
      <c r="P62" s="115">
        <v>467</v>
      </c>
      <c r="Q62" s="152">
        <v>1048</v>
      </c>
      <c r="R62" s="116">
        <v>-0.55438931297709904</v>
      </c>
      <c r="S62" s="122">
        <v>0</v>
      </c>
      <c r="T62" s="114" t="s">
        <v>90</v>
      </c>
      <c r="U62" s="114" t="s">
        <v>90</v>
      </c>
      <c r="V62" s="114" t="s">
        <v>255</v>
      </c>
      <c r="W62" s="114" t="s">
        <v>243</v>
      </c>
    </row>
    <row r="63" spans="1:23" x14ac:dyDescent="0.2">
      <c r="A63" s="123"/>
      <c r="B63" s="114" t="s">
        <v>256</v>
      </c>
      <c r="C63" s="114" t="s">
        <v>257</v>
      </c>
      <c r="D63" s="115">
        <v>0</v>
      </c>
      <c r="E63" s="152">
        <v>0</v>
      </c>
      <c r="F63" s="116">
        <v>0</v>
      </c>
      <c r="G63" s="115">
        <v>0</v>
      </c>
      <c r="H63" s="152">
        <v>0</v>
      </c>
      <c r="I63" s="116">
        <v>0</v>
      </c>
      <c r="J63" s="152">
        <v>0</v>
      </c>
      <c r="K63" s="152">
        <v>0</v>
      </c>
      <c r="L63" s="116">
        <v>0</v>
      </c>
      <c r="M63" s="115">
        <v>0</v>
      </c>
      <c r="N63" s="152">
        <v>0</v>
      </c>
      <c r="O63" s="116">
        <v>0</v>
      </c>
      <c r="P63" s="115">
        <v>0</v>
      </c>
      <c r="Q63" s="152">
        <v>0</v>
      </c>
      <c r="R63" s="116">
        <v>0</v>
      </c>
      <c r="S63" s="122">
        <v>0</v>
      </c>
      <c r="T63" s="114" t="s">
        <v>90</v>
      </c>
      <c r="U63" s="114" t="s">
        <v>90</v>
      </c>
      <c r="V63" s="114" t="s">
        <v>258</v>
      </c>
      <c r="W63" s="114" t="s">
        <v>243</v>
      </c>
    </row>
    <row r="64" spans="1:23" x14ac:dyDescent="0.2">
      <c r="A64" s="124" t="s">
        <v>103</v>
      </c>
      <c r="B64" s="124">
        <v>0</v>
      </c>
      <c r="C64" s="124">
        <v>0</v>
      </c>
      <c r="D64" s="125">
        <v>467</v>
      </c>
      <c r="E64" s="132">
        <v>1048</v>
      </c>
      <c r="F64" s="126">
        <v>-0.55438931297709904</v>
      </c>
      <c r="G64" s="125">
        <v>0</v>
      </c>
      <c r="H64" s="132">
        <v>0</v>
      </c>
      <c r="I64" s="126">
        <v>0</v>
      </c>
      <c r="J64" s="132">
        <v>0</v>
      </c>
      <c r="K64" s="132">
        <v>0</v>
      </c>
      <c r="L64" s="126">
        <v>0</v>
      </c>
      <c r="M64" s="125">
        <v>0</v>
      </c>
      <c r="N64" s="132">
        <v>0</v>
      </c>
      <c r="O64" s="126">
        <v>0</v>
      </c>
      <c r="P64" s="125">
        <v>467</v>
      </c>
      <c r="Q64" s="132">
        <v>1048</v>
      </c>
      <c r="R64" s="126">
        <v>-0.55438931297709904</v>
      </c>
      <c r="S64" s="127">
        <v>0</v>
      </c>
      <c r="T64" s="128">
        <v>0</v>
      </c>
      <c r="U64" s="128">
        <v>0</v>
      </c>
      <c r="V64" s="128">
        <v>0</v>
      </c>
      <c r="W64" s="128">
        <v>0</v>
      </c>
    </row>
    <row r="65" spans="1:23" x14ac:dyDescent="0.2">
      <c r="A65" s="124" t="s">
        <v>259</v>
      </c>
      <c r="B65" s="124">
        <v>0</v>
      </c>
      <c r="C65" s="124">
        <v>0</v>
      </c>
      <c r="D65" s="125">
        <v>1649234</v>
      </c>
      <c r="E65" s="132">
        <v>1597427</v>
      </c>
      <c r="F65" s="126">
        <v>3.2431528952496701E-2</v>
      </c>
      <c r="G65" s="125">
        <v>9157470</v>
      </c>
      <c r="H65" s="132">
        <v>8218260</v>
      </c>
      <c r="I65" s="126">
        <v>0.11428331544633499</v>
      </c>
      <c r="J65" s="132">
        <v>3512865</v>
      </c>
      <c r="K65" s="132">
        <v>3933192</v>
      </c>
      <c r="L65" s="126">
        <v>-0.10686663656389001</v>
      </c>
      <c r="M65" s="125">
        <v>458140</v>
      </c>
      <c r="N65" s="132">
        <v>523560</v>
      </c>
      <c r="O65" s="126">
        <v>-0.1249522499809</v>
      </c>
      <c r="P65" s="125">
        <v>14777709</v>
      </c>
      <c r="Q65" s="132">
        <v>14272439</v>
      </c>
      <c r="R65" s="126">
        <v>3.5401797828668202E-2</v>
      </c>
      <c r="S65" s="139">
        <v>0</v>
      </c>
      <c r="T65" s="128">
        <v>0</v>
      </c>
      <c r="U65" s="128">
        <v>0</v>
      </c>
      <c r="V65" s="128">
        <v>0</v>
      </c>
      <c r="W65" s="128">
        <v>0</v>
      </c>
    </row>
  </sheetData>
  <pageMargins left="0.23622047244094491" right="0.23622047244094491" top="0.74803149606299213" bottom="0.74803149606299213" header="0.31496062992125984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5"/>
  <sheetViews>
    <sheetView workbookViewId="0">
      <selection activeCell="A2" sqref="A2"/>
    </sheetView>
  </sheetViews>
  <sheetFormatPr defaultRowHeight="11.25" x14ac:dyDescent="0.2"/>
  <cols>
    <col min="1" max="1" width="28.7109375" style="111" bestFit="1" customWidth="1"/>
    <col min="2" max="2" width="4.7109375" style="111" bestFit="1" customWidth="1"/>
    <col min="3" max="3" width="23.7109375" style="111" bestFit="1" customWidth="1"/>
    <col min="4" max="18" width="12.7109375" style="111" customWidth="1"/>
    <col min="19" max="19" width="9.42578125" style="111" hidden="1" customWidth="1"/>
    <col min="20" max="20" width="15.28515625" style="111" hidden="1" customWidth="1"/>
    <col min="21" max="21" width="6.7109375" style="111" hidden="1" customWidth="1"/>
    <col min="22" max="22" width="23.28515625" style="111" hidden="1" customWidth="1"/>
    <col min="23" max="23" width="32.42578125" style="111" hidden="1" customWidth="1"/>
    <col min="24" max="16384" width="9.140625" style="111"/>
  </cols>
  <sheetData>
    <row r="1" spans="1:23" ht="15.75" x14ac:dyDescent="0.25">
      <c r="A1" s="110" t="s">
        <v>301</v>
      </c>
    </row>
    <row r="4" spans="1:23" ht="22.5" x14ac:dyDescent="0.2">
      <c r="A4" s="112" t="s">
        <v>60</v>
      </c>
      <c r="B4" s="112" t="s">
        <v>61</v>
      </c>
      <c r="C4" s="112" t="s">
        <v>62</v>
      </c>
      <c r="D4" s="112" t="s">
        <v>287</v>
      </c>
      <c r="E4" s="112" t="s">
        <v>288</v>
      </c>
      <c r="F4" s="112" t="s">
        <v>289</v>
      </c>
      <c r="G4" s="112" t="s">
        <v>290</v>
      </c>
      <c r="H4" s="112" t="s">
        <v>291</v>
      </c>
      <c r="I4" s="112" t="s">
        <v>292</v>
      </c>
      <c r="J4" s="112" t="s">
        <v>293</v>
      </c>
      <c r="K4" s="112" t="s">
        <v>294</v>
      </c>
      <c r="L4" s="112" t="s">
        <v>295</v>
      </c>
      <c r="M4" s="112" t="s">
        <v>296</v>
      </c>
      <c r="N4" s="112" t="s">
        <v>297</v>
      </c>
      <c r="O4" s="112" t="s">
        <v>298</v>
      </c>
      <c r="P4" s="112" t="s">
        <v>72</v>
      </c>
      <c r="Q4" s="112" t="s">
        <v>299</v>
      </c>
      <c r="R4" s="112" t="s">
        <v>73</v>
      </c>
      <c r="S4" s="113" t="s">
        <v>74</v>
      </c>
      <c r="T4" s="113" t="s">
        <v>75</v>
      </c>
      <c r="U4" s="113" t="s">
        <v>76</v>
      </c>
      <c r="V4" s="113" t="s">
        <v>84</v>
      </c>
      <c r="W4" s="113" t="s">
        <v>83</v>
      </c>
    </row>
    <row r="5" spans="1:23" x14ac:dyDescent="0.2">
      <c r="A5" s="114" t="s">
        <v>85</v>
      </c>
      <c r="B5" s="114" t="s">
        <v>86</v>
      </c>
      <c r="C5" s="114" t="s">
        <v>87</v>
      </c>
      <c r="D5" s="152">
        <v>5885470</v>
      </c>
      <c r="E5" s="115">
        <v>6576489</v>
      </c>
      <c r="F5" s="116">
        <v>-0.10507415126825301</v>
      </c>
      <c r="G5" s="152">
        <v>78995302</v>
      </c>
      <c r="H5" s="115">
        <v>77265155</v>
      </c>
      <c r="I5" s="116">
        <v>2.2392331963871703E-2</v>
      </c>
      <c r="J5" s="152">
        <v>16150282</v>
      </c>
      <c r="K5" s="115">
        <v>17293422</v>
      </c>
      <c r="L5" s="116">
        <v>-6.6102590915782897E-2</v>
      </c>
      <c r="M5" s="152">
        <v>4378244</v>
      </c>
      <c r="N5" s="115">
        <v>5064322</v>
      </c>
      <c r="O5" s="116">
        <v>-0.135472823410518</v>
      </c>
      <c r="P5" s="152">
        <v>105409298</v>
      </c>
      <c r="Q5" s="115">
        <v>106199388</v>
      </c>
      <c r="R5" s="116">
        <v>-7.4396850573187909E-3</v>
      </c>
      <c r="S5" s="117">
        <v>1</v>
      </c>
      <c r="T5" s="114" t="s">
        <v>89</v>
      </c>
      <c r="U5" s="114" t="s">
        <v>90</v>
      </c>
      <c r="V5" s="114" t="s">
        <v>91</v>
      </c>
      <c r="W5" s="114" t="s">
        <v>91</v>
      </c>
    </row>
    <row r="6" spans="1:23" x14ac:dyDescent="0.2">
      <c r="A6" s="119" t="s">
        <v>92</v>
      </c>
      <c r="B6" s="114" t="s">
        <v>93</v>
      </c>
      <c r="C6" s="114" t="s">
        <v>94</v>
      </c>
      <c r="D6" s="152">
        <v>2500923</v>
      </c>
      <c r="E6" s="115">
        <v>2902203</v>
      </c>
      <c r="F6" s="116">
        <v>-0.13826737826402899</v>
      </c>
      <c r="G6" s="152">
        <v>400252</v>
      </c>
      <c r="H6" s="115">
        <v>521536</v>
      </c>
      <c r="I6" s="116">
        <v>-0.23255154006626599</v>
      </c>
      <c r="J6" s="152">
        <v>3224379</v>
      </c>
      <c r="K6" s="115">
        <v>3798228</v>
      </c>
      <c r="L6" s="116">
        <v>-0.15108334728720899</v>
      </c>
      <c r="M6" s="152">
        <v>864</v>
      </c>
      <c r="N6" s="115">
        <v>7071</v>
      </c>
      <c r="O6" s="116">
        <v>-0.87781077641069216</v>
      </c>
      <c r="P6" s="152">
        <v>6126418</v>
      </c>
      <c r="Q6" s="115">
        <v>7229038</v>
      </c>
      <c r="R6" s="116">
        <v>-0.15252651874288101</v>
      </c>
      <c r="S6" s="120">
        <v>2</v>
      </c>
      <c r="T6" s="114" t="s">
        <v>89</v>
      </c>
      <c r="U6" s="114" t="s">
        <v>89</v>
      </c>
      <c r="V6" s="114" t="s">
        <v>96</v>
      </c>
      <c r="W6" s="114" t="s">
        <v>95</v>
      </c>
    </row>
    <row r="7" spans="1:23" x14ac:dyDescent="0.2">
      <c r="A7" s="121"/>
      <c r="B7" s="114" t="s">
        <v>97</v>
      </c>
      <c r="C7" s="114" t="s">
        <v>98</v>
      </c>
      <c r="D7" s="152">
        <v>944328</v>
      </c>
      <c r="E7" s="115">
        <v>1203879</v>
      </c>
      <c r="F7" s="116">
        <v>-0.215595587264169</v>
      </c>
      <c r="G7" s="152">
        <v>3860605</v>
      </c>
      <c r="H7" s="115">
        <v>2138063</v>
      </c>
      <c r="I7" s="116">
        <v>0.805655399303014</v>
      </c>
      <c r="J7" s="152">
        <v>1409442</v>
      </c>
      <c r="K7" s="115">
        <v>1917832</v>
      </c>
      <c r="L7" s="116">
        <v>-0.26508578436484503</v>
      </c>
      <c r="M7" s="152">
        <v>31953</v>
      </c>
      <c r="N7" s="115">
        <v>68404</v>
      </c>
      <c r="O7" s="116">
        <v>-0.53287819425764604</v>
      </c>
      <c r="P7" s="152">
        <v>6246328</v>
      </c>
      <c r="Q7" s="115">
        <v>5328178</v>
      </c>
      <c r="R7" s="116">
        <v>0.17231969352375198</v>
      </c>
      <c r="S7" s="122">
        <v>0</v>
      </c>
      <c r="T7" s="114" t="s">
        <v>89</v>
      </c>
      <c r="U7" s="114" t="s">
        <v>89</v>
      </c>
      <c r="V7" s="114" t="s">
        <v>96</v>
      </c>
      <c r="W7" s="114" t="s">
        <v>99</v>
      </c>
    </row>
    <row r="8" spans="1:23" x14ac:dyDescent="0.2">
      <c r="A8" s="123"/>
      <c r="B8" s="114" t="s">
        <v>100</v>
      </c>
      <c r="C8" s="114" t="s">
        <v>101</v>
      </c>
      <c r="D8" s="152">
        <v>1356941</v>
      </c>
      <c r="E8" s="115">
        <v>927237</v>
      </c>
      <c r="F8" s="116">
        <v>0.46342412996892901</v>
      </c>
      <c r="G8" s="152">
        <v>90967</v>
      </c>
      <c r="H8" s="115">
        <v>27232</v>
      </c>
      <c r="I8" s="116">
        <v>2.3404450646298502</v>
      </c>
      <c r="J8" s="152">
        <v>2833617</v>
      </c>
      <c r="K8" s="115">
        <v>3405609</v>
      </c>
      <c r="L8" s="116">
        <v>-0.167955863400643</v>
      </c>
      <c r="M8" s="152">
        <v>30</v>
      </c>
      <c r="N8" s="115">
        <v>0</v>
      </c>
      <c r="O8" s="116">
        <v>0</v>
      </c>
      <c r="P8" s="152">
        <v>4281555</v>
      </c>
      <c r="Q8" s="115">
        <v>4360078</v>
      </c>
      <c r="R8" s="116">
        <v>-1.80095401962992E-2</v>
      </c>
      <c r="S8" s="122">
        <v>0</v>
      </c>
      <c r="T8" s="114" t="s">
        <v>89</v>
      </c>
      <c r="U8" s="114" t="s">
        <v>89</v>
      </c>
      <c r="V8" s="114" t="s">
        <v>96</v>
      </c>
      <c r="W8" s="114" t="s">
        <v>102</v>
      </c>
    </row>
    <row r="9" spans="1:23" x14ac:dyDescent="0.2">
      <c r="A9" s="124" t="s">
        <v>103</v>
      </c>
      <c r="B9" s="124">
        <v>0</v>
      </c>
      <c r="C9" s="124">
        <v>0</v>
      </c>
      <c r="D9" s="132">
        <v>4802192</v>
      </c>
      <c r="E9" s="125">
        <v>5033319</v>
      </c>
      <c r="F9" s="126">
        <v>-4.5919402287039598E-2</v>
      </c>
      <c r="G9" s="132">
        <v>4351824</v>
      </c>
      <c r="H9" s="125">
        <v>2686831</v>
      </c>
      <c r="I9" s="126">
        <v>0.61968653778373095</v>
      </c>
      <c r="J9" s="132">
        <v>7467438</v>
      </c>
      <c r="K9" s="125">
        <v>9121669</v>
      </c>
      <c r="L9" s="126">
        <v>-0.18135178989722198</v>
      </c>
      <c r="M9" s="132">
        <v>32847</v>
      </c>
      <c r="N9" s="125">
        <v>75475</v>
      </c>
      <c r="O9" s="126">
        <v>-0.56479629016230493</v>
      </c>
      <c r="P9" s="132">
        <v>16654301</v>
      </c>
      <c r="Q9" s="125">
        <v>16917294</v>
      </c>
      <c r="R9" s="126">
        <v>-1.5545807739701201E-2</v>
      </c>
      <c r="S9" s="127">
        <v>0</v>
      </c>
      <c r="T9" s="128">
        <v>0</v>
      </c>
      <c r="U9" s="128">
        <v>0</v>
      </c>
      <c r="V9" s="128">
        <v>0</v>
      </c>
      <c r="W9" s="128">
        <v>0</v>
      </c>
    </row>
    <row r="10" spans="1:23" x14ac:dyDescent="0.2">
      <c r="A10" s="119" t="s">
        <v>104</v>
      </c>
      <c r="B10" s="114" t="s">
        <v>105</v>
      </c>
      <c r="C10" s="114" t="s">
        <v>106</v>
      </c>
      <c r="D10" s="152">
        <v>844335</v>
      </c>
      <c r="E10" s="115">
        <v>635291</v>
      </c>
      <c r="F10" s="116">
        <v>0.32905235553470796</v>
      </c>
      <c r="G10" s="152">
        <v>14141</v>
      </c>
      <c r="H10" s="115">
        <v>14179</v>
      </c>
      <c r="I10" s="116">
        <v>-2.6800197475139302E-3</v>
      </c>
      <c r="J10" s="152">
        <v>1868651</v>
      </c>
      <c r="K10" s="115">
        <v>1291337</v>
      </c>
      <c r="L10" s="116">
        <v>0.44706687719781901</v>
      </c>
      <c r="M10" s="152">
        <v>0</v>
      </c>
      <c r="N10" s="115">
        <v>0</v>
      </c>
      <c r="O10" s="116">
        <v>0</v>
      </c>
      <c r="P10" s="152">
        <v>2727127</v>
      </c>
      <c r="Q10" s="115">
        <v>1940807</v>
      </c>
      <c r="R10" s="116">
        <v>0.40515105314438804</v>
      </c>
      <c r="S10" s="120">
        <v>3</v>
      </c>
      <c r="T10" s="114" t="s">
        <v>89</v>
      </c>
      <c r="U10" s="114" t="s">
        <v>89</v>
      </c>
      <c r="V10" s="114" t="s">
        <v>108</v>
      </c>
      <c r="W10" s="114" t="s">
        <v>107</v>
      </c>
    </row>
    <row r="11" spans="1:23" x14ac:dyDescent="0.2">
      <c r="A11" s="121"/>
      <c r="B11" s="114" t="s">
        <v>109</v>
      </c>
      <c r="C11" s="114" t="s">
        <v>110</v>
      </c>
      <c r="D11" s="152">
        <v>214887</v>
      </c>
      <c r="E11" s="115">
        <v>405149</v>
      </c>
      <c r="F11" s="116">
        <v>-0.46960994597049505</v>
      </c>
      <c r="G11" s="152">
        <v>566163</v>
      </c>
      <c r="H11" s="115">
        <v>88570</v>
      </c>
      <c r="I11" s="116">
        <v>5.3922660042903896</v>
      </c>
      <c r="J11" s="152">
        <v>1313</v>
      </c>
      <c r="K11" s="115">
        <v>264377</v>
      </c>
      <c r="L11" s="116">
        <v>-0.99503360731077206</v>
      </c>
      <c r="M11" s="152">
        <v>60760</v>
      </c>
      <c r="N11" s="115">
        <v>136527</v>
      </c>
      <c r="O11" s="116">
        <v>-0.55495982479655992</v>
      </c>
      <c r="P11" s="152">
        <v>843123</v>
      </c>
      <c r="Q11" s="115">
        <v>894623</v>
      </c>
      <c r="R11" s="116">
        <v>-5.7566147975180601E-2</v>
      </c>
      <c r="S11" s="122">
        <v>0</v>
      </c>
      <c r="T11" s="114" t="s">
        <v>89</v>
      </c>
      <c r="U11" s="114" t="s">
        <v>89</v>
      </c>
      <c r="V11" s="114" t="s">
        <v>108</v>
      </c>
      <c r="W11" s="114" t="s">
        <v>111</v>
      </c>
    </row>
    <row r="12" spans="1:23" x14ac:dyDescent="0.2">
      <c r="A12" s="121"/>
      <c r="B12" s="114" t="s">
        <v>112</v>
      </c>
      <c r="C12" s="114" t="s">
        <v>113</v>
      </c>
      <c r="D12" s="152">
        <v>1282916</v>
      </c>
      <c r="E12" s="115">
        <v>1008630</v>
      </c>
      <c r="F12" s="116">
        <v>0.27193916500599802</v>
      </c>
      <c r="G12" s="152">
        <v>8152</v>
      </c>
      <c r="H12" s="115">
        <v>21151</v>
      </c>
      <c r="I12" s="116">
        <v>-0.61458087088080904</v>
      </c>
      <c r="J12" s="152">
        <v>1219117</v>
      </c>
      <c r="K12" s="115">
        <v>1412180</v>
      </c>
      <c r="L12" s="116">
        <v>-0.136712742001728</v>
      </c>
      <c r="M12" s="152">
        <v>0</v>
      </c>
      <c r="N12" s="115">
        <v>0</v>
      </c>
      <c r="O12" s="116">
        <v>0</v>
      </c>
      <c r="P12" s="152">
        <v>2510185</v>
      </c>
      <c r="Q12" s="115">
        <v>2441961</v>
      </c>
      <c r="R12" s="116">
        <v>2.7938202125259201E-2</v>
      </c>
      <c r="S12" s="122">
        <v>0</v>
      </c>
      <c r="T12" s="114" t="s">
        <v>89</v>
      </c>
      <c r="U12" s="114" t="s">
        <v>89</v>
      </c>
      <c r="V12" s="114" t="s">
        <v>108</v>
      </c>
      <c r="W12" s="114" t="s">
        <v>114</v>
      </c>
    </row>
    <row r="13" spans="1:23" x14ac:dyDescent="0.2">
      <c r="A13" s="123"/>
      <c r="B13" s="114" t="s">
        <v>115</v>
      </c>
      <c r="C13" s="114" t="s">
        <v>116</v>
      </c>
      <c r="D13" s="152">
        <v>251885</v>
      </c>
      <c r="E13" s="115">
        <v>354040</v>
      </c>
      <c r="F13" s="116">
        <v>-0.288540842842617</v>
      </c>
      <c r="G13" s="152">
        <v>4471</v>
      </c>
      <c r="H13" s="115">
        <v>10233</v>
      </c>
      <c r="I13" s="116">
        <v>-0.563080230626405</v>
      </c>
      <c r="J13" s="152">
        <v>1694</v>
      </c>
      <c r="K13" s="115">
        <v>20403</v>
      </c>
      <c r="L13" s="116">
        <v>-0.91697299416752398</v>
      </c>
      <c r="M13" s="152">
        <v>150</v>
      </c>
      <c r="N13" s="115">
        <v>0</v>
      </c>
      <c r="O13" s="116">
        <v>0</v>
      </c>
      <c r="P13" s="152">
        <v>258200</v>
      </c>
      <c r="Q13" s="115">
        <v>384676</v>
      </c>
      <c r="R13" s="116">
        <v>-0.32878578336054204</v>
      </c>
      <c r="S13" s="122">
        <v>0</v>
      </c>
      <c r="T13" s="114" t="s">
        <v>89</v>
      </c>
      <c r="U13" s="114" t="s">
        <v>89</v>
      </c>
      <c r="V13" s="114" t="s">
        <v>108</v>
      </c>
      <c r="W13" s="114" t="s">
        <v>117</v>
      </c>
    </row>
    <row r="14" spans="1:23" x14ac:dyDescent="0.2">
      <c r="A14" s="124" t="s">
        <v>103</v>
      </c>
      <c r="B14" s="124">
        <v>0</v>
      </c>
      <c r="C14" s="124">
        <v>0</v>
      </c>
      <c r="D14" s="132">
        <v>2594023</v>
      </c>
      <c r="E14" s="125">
        <v>2403110</v>
      </c>
      <c r="F14" s="126">
        <v>7.9444136972506504E-2</v>
      </c>
      <c r="G14" s="132">
        <v>592927</v>
      </c>
      <c r="H14" s="125">
        <v>134133</v>
      </c>
      <c r="I14" s="126">
        <v>3.4204409056682499</v>
      </c>
      <c r="J14" s="132">
        <v>3090775</v>
      </c>
      <c r="K14" s="125">
        <v>2988297</v>
      </c>
      <c r="L14" s="126">
        <v>3.4293110758401898E-2</v>
      </c>
      <c r="M14" s="132">
        <v>60910</v>
      </c>
      <c r="N14" s="125">
        <v>136527</v>
      </c>
      <c r="O14" s="126">
        <v>-0.55386114101972495</v>
      </c>
      <c r="P14" s="132">
        <v>6338635</v>
      </c>
      <c r="Q14" s="125">
        <v>5662067</v>
      </c>
      <c r="R14" s="126">
        <v>0.119491344768615</v>
      </c>
      <c r="S14" s="127">
        <v>0</v>
      </c>
      <c r="T14" s="128">
        <v>0</v>
      </c>
      <c r="U14" s="128">
        <v>0</v>
      </c>
      <c r="V14" s="128">
        <v>0</v>
      </c>
      <c r="W14" s="128">
        <v>0</v>
      </c>
    </row>
    <row r="15" spans="1:23" x14ac:dyDescent="0.2">
      <c r="A15" s="119" t="s">
        <v>118</v>
      </c>
      <c r="B15" s="114" t="s">
        <v>119</v>
      </c>
      <c r="C15" s="114" t="s">
        <v>120</v>
      </c>
      <c r="D15" s="152">
        <v>351519</v>
      </c>
      <c r="E15" s="115">
        <v>254949</v>
      </c>
      <c r="F15" s="116">
        <v>0.37878163868067699</v>
      </c>
      <c r="G15" s="152">
        <v>13465</v>
      </c>
      <c r="H15" s="115">
        <v>8251</v>
      </c>
      <c r="I15" s="116">
        <v>0.6319234032238521</v>
      </c>
      <c r="J15" s="152">
        <v>146246</v>
      </c>
      <c r="K15" s="115">
        <v>607</v>
      </c>
      <c r="L15" s="116">
        <v>239.93245469522199</v>
      </c>
      <c r="M15" s="152">
        <v>0</v>
      </c>
      <c r="N15" s="115">
        <v>0</v>
      </c>
      <c r="O15" s="116">
        <v>0</v>
      </c>
      <c r="P15" s="152">
        <v>511230</v>
      </c>
      <c r="Q15" s="115">
        <v>263807</v>
      </c>
      <c r="R15" s="116">
        <v>0.93789399068258206</v>
      </c>
      <c r="S15" s="120">
        <v>4</v>
      </c>
      <c r="T15" s="114" t="s">
        <v>89</v>
      </c>
      <c r="U15" s="114" t="s">
        <v>89</v>
      </c>
      <c r="V15" s="114" t="s">
        <v>122</v>
      </c>
      <c r="W15" s="114" t="s">
        <v>121</v>
      </c>
    </row>
    <row r="16" spans="1:23" x14ac:dyDescent="0.2">
      <c r="A16" s="121"/>
      <c r="B16" s="114" t="s">
        <v>123</v>
      </c>
      <c r="C16" s="114" t="s">
        <v>124</v>
      </c>
      <c r="D16" s="152">
        <v>51292</v>
      </c>
      <c r="E16" s="115">
        <v>50480</v>
      </c>
      <c r="F16" s="116">
        <v>1.60855784469097E-2</v>
      </c>
      <c r="G16" s="152">
        <v>0</v>
      </c>
      <c r="H16" s="115">
        <v>0</v>
      </c>
      <c r="I16" s="116">
        <v>0</v>
      </c>
      <c r="J16" s="152">
        <v>10</v>
      </c>
      <c r="K16" s="115">
        <v>18</v>
      </c>
      <c r="L16" s="116">
        <v>-0.44444444444444403</v>
      </c>
      <c r="M16" s="152">
        <v>0</v>
      </c>
      <c r="N16" s="115">
        <v>0</v>
      </c>
      <c r="O16" s="116">
        <v>0</v>
      </c>
      <c r="P16" s="152">
        <v>51302</v>
      </c>
      <c r="Q16" s="115">
        <v>50498</v>
      </c>
      <c r="R16" s="116">
        <v>1.5921422630599199E-2</v>
      </c>
      <c r="S16" s="122">
        <v>0</v>
      </c>
      <c r="T16" s="114" t="s">
        <v>89</v>
      </c>
      <c r="U16" s="114" t="s">
        <v>89</v>
      </c>
      <c r="V16" s="114" t="s">
        <v>122</v>
      </c>
      <c r="W16" s="114" t="s">
        <v>125</v>
      </c>
    </row>
    <row r="17" spans="1:23" x14ac:dyDescent="0.2">
      <c r="A17" s="121"/>
      <c r="B17" s="114" t="s">
        <v>126</v>
      </c>
      <c r="C17" s="114" t="s">
        <v>127</v>
      </c>
      <c r="D17" s="152">
        <v>271457</v>
      </c>
      <c r="E17" s="115">
        <v>286125</v>
      </c>
      <c r="F17" s="116">
        <v>-5.1264307557885497E-2</v>
      </c>
      <c r="G17" s="152">
        <v>50893</v>
      </c>
      <c r="H17" s="115">
        <v>38421</v>
      </c>
      <c r="I17" s="116">
        <v>0.32461414330704597</v>
      </c>
      <c r="J17" s="152">
        <v>120664</v>
      </c>
      <c r="K17" s="115">
        <v>575030</v>
      </c>
      <c r="L17" s="116">
        <v>-0.79016051336451998</v>
      </c>
      <c r="M17" s="152">
        <v>2868</v>
      </c>
      <c r="N17" s="115">
        <v>3083</v>
      </c>
      <c r="O17" s="116">
        <v>-6.9737268893934487E-2</v>
      </c>
      <c r="P17" s="152">
        <v>445882</v>
      </c>
      <c r="Q17" s="115">
        <v>902659</v>
      </c>
      <c r="R17" s="116">
        <v>-0.50603494785960101</v>
      </c>
      <c r="S17" s="122">
        <v>0</v>
      </c>
      <c r="T17" s="114" t="s">
        <v>89</v>
      </c>
      <c r="U17" s="114" t="s">
        <v>89</v>
      </c>
      <c r="V17" s="114" t="s">
        <v>122</v>
      </c>
      <c r="W17" s="114" t="s">
        <v>128</v>
      </c>
    </row>
    <row r="18" spans="1:23" x14ac:dyDescent="0.2">
      <c r="A18" s="121"/>
      <c r="B18" s="114" t="s">
        <v>129</v>
      </c>
      <c r="C18" s="114" t="s">
        <v>130</v>
      </c>
      <c r="D18" s="152">
        <v>188668</v>
      </c>
      <c r="E18" s="115">
        <v>195586</v>
      </c>
      <c r="F18" s="116">
        <v>-3.53706297996789E-2</v>
      </c>
      <c r="G18" s="152">
        <v>8993</v>
      </c>
      <c r="H18" s="115">
        <v>3059</v>
      </c>
      <c r="I18" s="116">
        <v>1.9398496240601499</v>
      </c>
      <c r="J18" s="152">
        <v>41</v>
      </c>
      <c r="K18" s="115">
        <v>59</v>
      </c>
      <c r="L18" s="116">
        <v>-0.30508474576271205</v>
      </c>
      <c r="M18" s="152">
        <v>40</v>
      </c>
      <c r="N18" s="115">
        <v>15</v>
      </c>
      <c r="O18" s="116">
        <v>1.6666666666666701</v>
      </c>
      <c r="P18" s="152">
        <v>197742</v>
      </c>
      <c r="Q18" s="115">
        <v>198719</v>
      </c>
      <c r="R18" s="116">
        <v>-4.9164901192135608E-3</v>
      </c>
      <c r="S18" s="122">
        <v>0</v>
      </c>
      <c r="T18" s="114" t="s">
        <v>89</v>
      </c>
      <c r="U18" s="114" t="s">
        <v>89</v>
      </c>
      <c r="V18" s="114" t="s">
        <v>122</v>
      </c>
      <c r="W18" s="114" t="s">
        <v>131</v>
      </c>
    </row>
    <row r="19" spans="1:23" x14ac:dyDescent="0.2">
      <c r="A19" s="121"/>
      <c r="B19" s="114" t="s">
        <v>132</v>
      </c>
      <c r="C19" s="114" t="s">
        <v>133</v>
      </c>
      <c r="D19" s="152">
        <v>348761</v>
      </c>
      <c r="E19" s="115">
        <v>352989</v>
      </c>
      <c r="F19" s="116">
        <v>-1.19777103535804E-2</v>
      </c>
      <c r="G19" s="152">
        <v>0</v>
      </c>
      <c r="H19" s="115">
        <v>0</v>
      </c>
      <c r="I19" s="116">
        <v>0</v>
      </c>
      <c r="J19" s="152">
        <v>93130</v>
      </c>
      <c r="K19" s="115">
        <v>10556</v>
      </c>
      <c r="L19" s="116">
        <v>7.8224706328154596</v>
      </c>
      <c r="M19" s="152">
        <v>0</v>
      </c>
      <c r="N19" s="115">
        <v>0</v>
      </c>
      <c r="O19" s="116">
        <v>0</v>
      </c>
      <c r="P19" s="152">
        <v>441891</v>
      </c>
      <c r="Q19" s="115">
        <v>363545</v>
      </c>
      <c r="R19" s="116">
        <v>0.21550564579350598</v>
      </c>
      <c r="S19" s="122">
        <v>0</v>
      </c>
      <c r="T19" s="114" t="s">
        <v>89</v>
      </c>
      <c r="U19" s="114" t="s">
        <v>89</v>
      </c>
      <c r="V19" s="114" t="s">
        <v>122</v>
      </c>
      <c r="W19" s="114" t="s">
        <v>134</v>
      </c>
    </row>
    <row r="20" spans="1:23" x14ac:dyDescent="0.2">
      <c r="A20" s="121"/>
      <c r="B20" s="114" t="s">
        <v>135</v>
      </c>
      <c r="C20" s="114" t="s">
        <v>136</v>
      </c>
      <c r="D20" s="152">
        <v>105882</v>
      </c>
      <c r="E20" s="115">
        <v>97981</v>
      </c>
      <c r="F20" s="116">
        <v>8.0638082893622204E-2</v>
      </c>
      <c r="G20" s="152">
        <v>400</v>
      </c>
      <c r="H20" s="115">
        <v>550</v>
      </c>
      <c r="I20" s="116">
        <v>-0.27272727272727298</v>
      </c>
      <c r="J20" s="152">
        <v>481</v>
      </c>
      <c r="K20" s="115">
        <v>323</v>
      </c>
      <c r="L20" s="116">
        <v>0.48916408668730699</v>
      </c>
      <c r="M20" s="152">
        <v>0</v>
      </c>
      <c r="N20" s="115">
        <v>0</v>
      </c>
      <c r="O20" s="116">
        <v>0</v>
      </c>
      <c r="P20" s="152">
        <v>106763</v>
      </c>
      <c r="Q20" s="115">
        <v>98854</v>
      </c>
      <c r="R20" s="116">
        <v>8.0006878831407904E-2</v>
      </c>
      <c r="S20" s="122">
        <v>0</v>
      </c>
      <c r="T20" s="114" t="s">
        <v>89</v>
      </c>
      <c r="U20" s="114" t="s">
        <v>89</v>
      </c>
      <c r="V20" s="114" t="s">
        <v>122</v>
      </c>
      <c r="W20" s="114" t="s">
        <v>137</v>
      </c>
    </row>
    <row r="21" spans="1:23" x14ac:dyDescent="0.2">
      <c r="A21" s="121"/>
      <c r="B21" s="114" t="s">
        <v>138</v>
      </c>
      <c r="C21" s="114" t="s">
        <v>139</v>
      </c>
      <c r="D21" s="152">
        <v>186616</v>
      </c>
      <c r="E21" s="115">
        <v>290520</v>
      </c>
      <c r="F21" s="116">
        <v>-0.357648354674377</v>
      </c>
      <c r="G21" s="152">
        <v>36226</v>
      </c>
      <c r="H21" s="115">
        <v>84000</v>
      </c>
      <c r="I21" s="116">
        <v>-0.56873809523809493</v>
      </c>
      <c r="J21" s="152">
        <v>95603</v>
      </c>
      <c r="K21" s="115">
        <v>73217</v>
      </c>
      <c r="L21" s="116">
        <v>0.30574866492754399</v>
      </c>
      <c r="M21" s="152">
        <v>0</v>
      </c>
      <c r="N21" s="115">
        <v>0</v>
      </c>
      <c r="O21" s="116">
        <v>0</v>
      </c>
      <c r="P21" s="152">
        <v>318445</v>
      </c>
      <c r="Q21" s="115">
        <v>447737</v>
      </c>
      <c r="R21" s="116">
        <v>-0.28876773641669101</v>
      </c>
      <c r="S21" s="122">
        <v>0</v>
      </c>
      <c r="T21" s="114" t="s">
        <v>89</v>
      </c>
      <c r="U21" s="114" t="s">
        <v>89</v>
      </c>
      <c r="V21" s="114" t="s">
        <v>122</v>
      </c>
      <c r="W21" s="114" t="s">
        <v>140</v>
      </c>
    </row>
    <row r="22" spans="1:23" x14ac:dyDescent="0.2">
      <c r="A22" s="121"/>
      <c r="B22" s="114" t="s">
        <v>141</v>
      </c>
      <c r="C22" s="114" t="s">
        <v>142</v>
      </c>
      <c r="D22" s="152">
        <v>357044</v>
      </c>
      <c r="E22" s="115">
        <v>332301</v>
      </c>
      <c r="F22" s="116">
        <v>7.4459601385490903E-2</v>
      </c>
      <c r="G22" s="152">
        <v>3448</v>
      </c>
      <c r="H22" s="115">
        <v>1928</v>
      </c>
      <c r="I22" s="116">
        <v>0.78838174273858908</v>
      </c>
      <c r="J22" s="152">
        <v>1804170</v>
      </c>
      <c r="K22" s="115">
        <v>2707730</v>
      </c>
      <c r="L22" s="116">
        <v>-0.333696491156799</v>
      </c>
      <c r="M22" s="152">
        <v>0</v>
      </c>
      <c r="N22" s="115">
        <v>430</v>
      </c>
      <c r="O22" s="116">
        <v>-1</v>
      </c>
      <c r="P22" s="152">
        <v>2164662</v>
      </c>
      <c r="Q22" s="115">
        <v>3042389</v>
      </c>
      <c r="R22" s="116">
        <v>-0.28849926817379395</v>
      </c>
      <c r="S22" s="122">
        <v>0</v>
      </c>
      <c r="T22" s="114" t="s">
        <v>89</v>
      </c>
      <c r="U22" s="114" t="s">
        <v>89</v>
      </c>
      <c r="V22" s="114" t="s">
        <v>122</v>
      </c>
      <c r="W22" s="114" t="s">
        <v>143</v>
      </c>
    </row>
    <row r="23" spans="1:23" x14ac:dyDescent="0.2">
      <c r="A23" s="123"/>
      <c r="B23" s="114" t="s">
        <v>144</v>
      </c>
      <c r="C23" s="114" t="s">
        <v>145</v>
      </c>
      <c r="D23" s="152">
        <v>291729</v>
      </c>
      <c r="E23" s="115">
        <v>254856</v>
      </c>
      <c r="F23" s="116">
        <v>0.144681702608532</v>
      </c>
      <c r="G23" s="152">
        <v>4190</v>
      </c>
      <c r="H23" s="115">
        <v>17771</v>
      </c>
      <c r="I23" s="116">
        <v>-0.764222609870013</v>
      </c>
      <c r="J23" s="152">
        <v>529</v>
      </c>
      <c r="K23" s="115">
        <v>2609</v>
      </c>
      <c r="L23" s="116">
        <v>-0.79724032196243799</v>
      </c>
      <c r="M23" s="152">
        <v>0</v>
      </c>
      <c r="N23" s="115">
        <v>0</v>
      </c>
      <c r="O23" s="116">
        <v>0</v>
      </c>
      <c r="P23" s="152">
        <v>296448</v>
      </c>
      <c r="Q23" s="115">
        <v>275236</v>
      </c>
      <c r="R23" s="116">
        <v>7.7068406749117094E-2</v>
      </c>
      <c r="S23" s="122">
        <v>0</v>
      </c>
      <c r="T23" s="114" t="s">
        <v>89</v>
      </c>
      <c r="U23" s="114" t="s">
        <v>89</v>
      </c>
      <c r="V23" s="114" t="s">
        <v>122</v>
      </c>
      <c r="W23" s="114" t="s">
        <v>146</v>
      </c>
    </row>
    <row r="24" spans="1:23" x14ac:dyDescent="0.2">
      <c r="A24" s="124" t="s">
        <v>103</v>
      </c>
      <c r="B24" s="124">
        <v>0</v>
      </c>
      <c r="C24" s="124">
        <v>0</v>
      </c>
      <c r="D24" s="132">
        <v>2152968</v>
      </c>
      <c r="E24" s="125">
        <v>2115787</v>
      </c>
      <c r="F24" s="126">
        <v>1.7573129998435601E-2</v>
      </c>
      <c r="G24" s="132">
        <v>117615</v>
      </c>
      <c r="H24" s="125">
        <v>153980</v>
      </c>
      <c r="I24" s="126">
        <v>-0.236167034679829</v>
      </c>
      <c r="J24" s="132">
        <v>2260874</v>
      </c>
      <c r="K24" s="125">
        <v>3370149</v>
      </c>
      <c r="L24" s="126">
        <v>-0.32914716827060198</v>
      </c>
      <c r="M24" s="132">
        <v>2908</v>
      </c>
      <c r="N24" s="125">
        <v>3528</v>
      </c>
      <c r="O24" s="126">
        <v>-0.17573696145124698</v>
      </c>
      <c r="P24" s="132">
        <v>4534365</v>
      </c>
      <c r="Q24" s="125">
        <v>5643444</v>
      </c>
      <c r="R24" s="126">
        <v>-0.196525206948098</v>
      </c>
      <c r="S24" s="127">
        <v>0</v>
      </c>
      <c r="T24" s="128">
        <v>0</v>
      </c>
      <c r="U24" s="128">
        <v>0</v>
      </c>
      <c r="V24" s="128">
        <v>0</v>
      </c>
      <c r="W24" s="128">
        <v>0</v>
      </c>
    </row>
    <row r="25" spans="1:23" x14ac:dyDescent="0.2">
      <c r="A25" s="119" t="s">
        <v>147</v>
      </c>
      <c r="B25" s="114" t="s">
        <v>148</v>
      </c>
      <c r="C25" s="114" t="s">
        <v>149</v>
      </c>
      <c r="D25" s="152">
        <v>11622</v>
      </c>
      <c r="E25" s="115">
        <v>1016</v>
      </c>
      <c r="F25" s="116">
        <v>10.4389763779528</v>
      </c>
      <c r="G25" s="152">
        <v>0</v>
      </c>
      <c r="H25" s="115">
        <v>0</v>
      </c>
      <c r="I25" s="116">
        <v>0</v>
      </c>
      <c r="J25" s="152">
        <v>52</v>
      </c>
      <c r="K25" s="115">
        <v>9</v>
      </c>
      <c r="L25" s="116">
        <v>4.7777777777777795</v>
      </c>
      <c r="M25" s="152">
        <v>0</v>
      </c>
      <c r="N25" s="115">
        <v>0</v>
      </c>
      <c r="O25" s="116">
        <v>0</v>
      </c>
      <c r="P25" s="152">
        <v>11674</v>
      </c>
      <c r="Q25" s="115">
        <v>1025</v>
      </c>
      <c r="R25" s="116">
        <v>10.3892682926829</v>
      </c>
      <c r="S25" s="120">
        <v>5</v>
      </c>
      <c r="T25" s="114" t="s">
        <v>89</v>
      </c>
      <c r="U25" s="114" t="s">
        <v>89</v>
      </c>
      <c r="V25" s="114" t="s">
        <v>151</v>
      </c>
      <c r="W25" s="114" t="s">
        <v>150</v>
      </c>
    </row>
    <row r="26" spans="1:23" x14ac:dyDescent="0.2">
      <c r="A26" s="121"/>
      <c r="B26" s="114" t="s">
        <v>152</v>
      </c>
      <c r="C26" s="114" t="s">
        <v>153</v>
      </c>
      <c r="D26" s="152">
        <v>5148</v>
      </c>
      <c r="E26" s="115">
        <v>737</v>
      </c>
      <c r="F26" s="116">
        <v>5.9850746268656696</v>
      </c>
      <c r="G26" s="152">
        <v>0</v>
      </c>
      <c r="H26" s="115">
        <v>0</v>
      </c>
      <c r="I26" s="116">
        <v>0</v>
      </c>
      <c r="J26" s="152">
        <v>11170</v>
      </c>
      <c r="K26" s="115">
        <v>1652</v>
      </c>
      <c r="L26" s="116">
        <v>5.7615012106537504</v>
      </c>
      <c r="M26" s="152">
        <v>0</v>
      </c>
      <c r="N26" s="115">
        <v>0</v>
      </c>
      <c r="O26" s="116">
        <v>0</v>
      </c>
      <c r="P26" s="152">
        <v>16318</v>
      </c>
      <c r="Q26" s="115">
        <v>2389</v>
      </c>
      <c r="R26" s="116">
        <v>5.8304730012557595</v>
      </c>
      <c r="S26" s="122">
        <v>0</v>
      </c>
      <c r="T26" s="114" t="s">
        <v>89</v>
      </c>
      <c r="U26" s="114" t="s">
        <v>89</v>
      </c>
      <c r="V26" s="114" t="s">
        <v>151</v>
      </c>
      <c r="W26" s="114" t="s">
        <v>154</v>
      </c>
    </row>
    <row r="27" spans="1:23" x14ac:dyDescent="0.2">
      <c r="A27" s="121"/>
      <c r="B27" s="114" t="s">
        <v>155</v>
      </c>
      <c r="C27" s="114" t="s">
        <v>156</v>
      </c>
      <c r="D27" s="152">
        <v>14117</v>
      </c>
      <c r="E27" s="115">
        <v>6947</v>
      </c>
      <c r="F27" s="116">
        <v>1.0321001871311399</v>
      </c>
      <c r="G27" s="152">
        <v>0</v>
      </c>
      <c r="H27" s="115">
        <v>0</v>
      </c>
      <c r="I27" s="116">
        <v>0</v>
      </c>
      <c r="J27" s="152">
        <v>106340</v>
      </c>
      <c r="K27" s="115">
        <v>32131</v>
      </c>
      <c r="L27" s="116">
        <v>2.3095764215243797</v>
      </c>
      <c r="M27" s="152">
        <v>0</v>
      </c>
      <c r="N27" s="115">
        <v>0</v>
      </c>
      <c r="O27" s="116">
        <v>0</v>
      </c>
      <c r="P27" s="152">
        <v>120457</v>
      </c>
      <c r="Q27" s="115">
        <v>39078</v>
      </c>
      <c r="R27" s="116">
        <v>2.08247607349404</v>
      </c>
      <c r="S27" s="122">
        <v>0</v>
      </c>
      <c r="T27" s="114" t="s">
        <v>89</v>
      </c>
      <c r="U27" s="114" t="s">
        <v>89</v>
      </c>
      <c r="V27" s="114" t="s">
        <v>151</v>
      </c>
      <c r="W27" s="114" t="s">
        <v>157</v>
      </c>
    </row>
    <row r="28" spans="1:23" x14ac:dyDescent="0.2">
      <c r="A28" s="121"/>
      <c r="B28" s="114" t="s">
        <v>158</v>
      </c>
      <c r="C28" s="114" t="s">
        <v>159</v>
      </c>
      <c r="D28" s="152">
        <v>10684</v>
      </c>
      <c r="E28" s="115">
        <v>2554</v>
      </c>
      <c r="F28" s="116">
        <v>3.1832419733750998</v>
      </c>
      <c r="G28" s="152">
        <v>0</v>
      </c>
      <c r="H28" s="115">
        <v>0</v>
      </c>
      <c r="I28" s="116">
        <v>0</v>
      </c>
      <c r="J28" s="152">
        <v>16681</v>
      </c>
      <c r="K28" s="115">
        <v>958</v>
      </c>
      <c r="L28" s="116">
        <v>16.412317327766196</v>
      </c>
      <c r="M28" s="152">
        <v>0</v>
      </c>
      <c r="N28" s="115">
        <v>0</v>
      </c>
      <c r="O28" s="116">
        <v>0</v>
      </c>
      <c r="P28" s="152">
        <v>27365</v>
      </c>
      <c r="Q28" s="115">
        <v>3512</v>
      </c>
      <c r="R28" s="116">
        <v>6.7918564920273301</v>
      </c>
      <c r="S28" s="122">
        <v>0</v>
      </c>
      <c r="T28" s="114" t="s">
        <v>89</v>
      </c>
      <c r="U28" s="114" t="s">
        <v>89</v>
      </c>
      <c r="V28" s="114" t="s">
        <v>151</v>
      </c>
      <c r="W28" s="114" t="s">
        <v>160</v>
      </c>
    </row>
    <row r="29" spans="1:23" x14ac:dyDescent="0.2">
      <c r="A29" s="121"/>
      <c r="B29" s="114" t="s">
        <v>161</v>
      </c>
      <c r="C29" s="114" t="s">
        <v>162</v>
      </c>
      <c r="D29" s="152">
        <v>0</v>
      </c>
      <c r="E29" s="115">
        <v>33</v>
      </c>
      <c r="F29" s="116">
        <v>-1</v>
      </c>
      <c r="G29" s="152">
        <v>0</v>
      </c>
      <c r="H29" s="115">
        <v>0</v>
      </c>
      <c r="I29" s="116">
        <v>0</v>
      </c>
      <c r="J29" s="152">
        <v>0</v>
      </c>
      <c r="K29" s="115">
        <v>0</v>
      </c>
      <c r="L29" s="116">
        <v>0</v>
      </c>
      <c r="M29" s="152">
        <v>0</v>
      </c>
      <c r="N29" s="115">
        <v>0</v>
      </c>
      <c r="O29" s="116">
        <v>0</v>
      </c>
      <c r="P29" s="152">
        <v>0</v>
      </c>
      <c r="Q29" s="115">
        <v>33</v>
      </c>
      <c r="R29" s="116">
        <v>-1</v>
      </c>
      <c r="S29" s="122">
        <v>0</v>
      </c>
      <c r="T29" s="114" t="s">
        <v>89</v>
      </c>
      <c r="U29" s="114" t="s">
        <v>89</v>
      </c>
      <c r="V29" s="114" t="s">
        <v>151</v>
      </c>
      <c r="W29" s="114" t="s">
        <v>163</v>
      </c>
    </row>
    <row r="30" spans="1:23" x14ac:dyDescent="0.2">
      <c r="A30" s="121"/>
      <c r="B30" s="114" t="s">
        <v>164</v>
      </c>
      <c r="C30" s="114" t="s">
        <v>165</v>
      </c>
      <c r="D30" s="152">
        <v>31478</v>
      </c>
      <c r="E30" s="115">
        <v>3332</v>
      </c>
      <c r="F30" s="116">
        <v>8.4471788715486191</v>
      </c>
      <c r="G30" s="152">
        <v>0</v>
      </c>
      <c r="H30" s="115">
        <v>0</v>
      </c>
      <c r="I30" s="116">
        <v>0</v>
      </c>
      <c r="J30" s="152">
        <v>507</v>
      </c>
      <c r="K30" s="115">
        <v>0</v>
      </c>
      <c r="L30" s="116">
        <v>0</v>
      </c>
      <c r="M30" s="152">
        <v>0</v>
      </c>
      <c r="N30" s="115">
        <v>0</v>
      </c>
      <c r="O30" s="116">
        <v>0</v>
      </c>
      <c r="P30" s="152">
        <v>31985</v>
      </c>
      <c r="Q30" s="115">
        <v>3332</v>
      </c>
      <c r="R30" s="116">
        <v>8.5993397358943593</v>
      </c>
      <c r="S30" s="122">
        <v>0</v>
      </c>
      <c r="T30" s="114" t="s">
        <v>89</v>
      </c>
      <c r="U30" s="114" t="s">
        <v>89</v>
      </c>
      <c r="V30" s="114" t="s">
        <v>151</v>
      </c>
      <c r="W30" s="114" t="s">
        <v>166</v>
      </c>
    </row>
    <row r="31" spans="1:23" x14ac:dyDescent="0.2">
      <c r="A31" s="121"/>
      <c r="B31" s="114" t="s">
        <v>167</v>
      </c>
      <c r="C31" s="114" t="s">
        <v>168</v>
      </c>
      <c r="D31" s="152">
        <v>26859</v>
      </c>
      <c r="E31" s="115">
        <v>3235</v>
      </c>
      <c r="F31" s="116">
        <v>7.3026275115919592</v>
      </c>
      <c r="G31" s="152">
        <v>0</v>
      </c>
      <c r="H31" s="115">
        <v>0</v>
      </c>
      <c r="I31" s="116">
        <v>0</v>
      </c>
      <c r="J31" s="152">
        <v>145</v>
      </c>
      <c r="K31" s="115">
        <v>0</v>
      </c>
      <c r="L31" s="116">
        <v>0</v>
      </c>
      <c r="M31" s="152">
        <v>0</v>
      </c>
      <c r="N31" s="115">
        <v>0</v>
      </c>
      <c r="O31" s="116">
        <v>0</v>
      </c>
      <c r="P31" s="152">
        <v>27004</v>
      </c>
      <c r="Q31" s="115">
        <v>3235</v>
      </c>
      <c r="R31" s="116">
        <v>7.3474497681607396</v>
      </c>
      <c r="S31" s="122">
        <v>0</v>
      </c>
      <c r="T31" s="114" t="s">
        <v>89</v>
      </c>
      <c r="U31" s="114" t="s">
        <v>89</v>
      </c>
      <c r="V31" s="114" t="s">
        <v>151</v>
      </c>
      <c r="W31" s="114" t="s">
        <v>169</v>
      </c>
    </row>
    <row r="32" spans="1:23" x14ac:dyDescent="0.2">
      <c r="A32" s="121"/>
      <c r="B32" s="114" t="s">
        <v>170</v>
      </c>
      <c r="C32" s="114" t="s">
        <v>171</v>
      </c>
      <c r="D32" s="152">
        <v>111687</v>
      </c>
      <c r="E32" s="115">
        <v>5123</v>
      </c>
      <c r="F32" s="116">
        <v>20.801093109506098</v>
      </c>
      <c r="G32" s="152">
        <v>0</v>
      </c>
      <c r="H32" s="115">
        <v>0</v>
      </c>
      <c r="I32" s="116">
        <v>0</v>
      </c>
      <c r="J32" s="152">
        <v>93107</v>
      </c>
      <c r="K32" s="115">
        <v>10879</v>
      </c>
      <c r="L32" s="116">
        <v>7.5584152955234893</v>
      </c>
      <c r="M32" s="152">
        <v>0</v>
      </c>
      <c r="N32" s="115">
        <v>0</v>
      </c>
      <c r="O32" s="116">
        <v>0</v>
      </c>
      <c r="P32" s="152">
        <v>204794</v>
      </c>
      <c r="Q32" s="115">
        <v>16002</v>
      </c>
      <c r="R32" s="116">
        <v>11.798025246844098</v>
      </c>
      <c r="S32" s="122">
        <v>0</v>
      </c>
      <c r="T32" s="114" t="s">
        <v>89</v>
      </c>
      <c r="U32" s="114" t="s">
        <v>89</v>
      </c>
      <c r="V32" s="114" t="s">
        <v>151</v>
      </c>
      <c r="W32" s="114" t="s">
        <v>172</v>
      </c>
    </row>
    <row r="33" spans="1:23" x14ac:dyDescent="0.2">
      <c r="A33" s="121"/>
      <c r="B33" s="114" t="s">
        <v>173</v>
      </c>
      <c r="C33" s="114" t="s">
        <v>174</v>
      </c>
      <c r="D33" s="152">
        <v>2000</v>
      </c>
      <c r="E33" s="115">
        <v>12</v>
      </c>
      <c r="F33" s="116">
        <v>165.666666666667</v>
      </c>
      <c r="G33" s="152">
        <v>0</v>
      </c>
      <c r="H33" s="115">
        <v>0</v>
      </c>
      <c r="I33" s="116">
        <v>0</v>
      </c>
      <c r="J33" s="152">
        <v>14971</v>
      </c>
      <c r="K33" s="115">
        <v>215</v>
      </c>
      <c r="L33" s="116">
        <v>68.632558139534893</v>
      </c>
      <c r="M33" s="152">
        <v>0</v>
      </c>
      <c r="N33" s="115">
        <v>0</v>
      </c>
      <c r="O33" s="116">
        <v>0</v>
      </c>
      <c r="P33" s="152">
        <v>16971</v>
      </c>
      <c r="Q33" s="115">
        <v>227</v>
      </c>
      <c r="R33" s="116">
        <v>73.762114537444901</v>
      </c>
      <c r="S33" s="122">
        <v>0</v>
      </c>
      <c r="T33" s="114" t="s">
        <v>89</v>
      </c>
      <c r="U33" s="114" t="s">
        <v>89</v>
      </c>
      <c r="V33" s="114" t="s">
        <v>151</v>
      </c>
      <c r="W33" s="114" t="s">
        <v>175</v>
      </c>
    </row>
    <row r="34" spans="1:23" x14ac:dyDescent="0.2">
      <c r="A34" s="121"/>
      <c r="B34" s="114" t="s">
        <v>176</v>
      </c>
      <c r="C34" s="114" t="s">
        <v>177</v>
      </c>
      <c r="D34" s="152">
        <v>18126</v>
      </c>
      <c r="E34" s="115">
        <v>15071</v>
      </c>
      <c r="F34" s="116">
        <v>0.202707185986331</v>
      </c>
      <c r="G34" s="152">
        <v>0</v>
      </c>
      <c r="H34" s="115">
        <v>0</v>
      </c>
      <c r="I34" s="116">
        <v>0</v>
      </c>
      <c r="J34" s="152">
        <v>6329</v>
      </c>
      <c r="K34" s="115">
        <v>7343</v>
      </c>
      <c r="L34" s="116">
        <v>-0.13809069862454001</v>
      </c>
      <c r="M34" s="152">
        <v>0</v>
      </c>
      <c r="N34" s="115">
        <v>0</v>
      </c>
      <c r="O34" s="116">
        <v>0</v>
      </c>
      <c r="P34" s="152">
        <v>24455</v>
      </c>
      <c r="Q34" s="115">
        <v>22414</v>
      </c>
      <c r="R34" s="116">
        <v>9.10591594539127E-2</v>
      </c>
      <c r="S34" s="122">
        <v>0</v>
      </c>
      <c r="T34" s="114" t="s">
        <v>89</v>
      </c>
      <c r="U34" s="114" t="s">
        <v>89</v>
      </c>
      <c r="V34" s="114" t="s">
        <v>151</v>
      </c>
      <c r="W34" s="114" t="s">
        <v>178</v>
      </c>
    </row>
    <row r="35" spans="1:23" x14ac:dyDescent="0.2">
      <c r="A35" s="121"/>
      <c r="B35" s="114" t="s">
        <v>179</v>
      </c>
      <c r="C35" s="114" t="s">
        <v>180</v>
      </c>
      <c r="D35" s="152">
        <v>30737</v>
      </c>
      <c r="E35" s="115">
        <v>2437</v>
      </c>
      <c r="F35" s="116">
        <v>11.612638489946699</v>
      </c>
      <c r="G35" s="152">
        <v>0</v>
      </c>
      <c r="H35" s="115">
        <v>0</v>
      </c>
      <c r="I35" s="116">
        <v>0</v>
      </c>
      <c r="J35" s="152">
        <v>84362</v>
      </c>
      <c r="K35" s="115">
        <v>10063</v>
      </c>
      <c r="L35" s="116">
        <v>7.3833846765378093</v>
      </c>
      <c r="M35" s="152">
        <v>0</v>
      </c>
      <c r="N35" s="115">
        <v>0</v>
      </c>
      <c r="O35" s="116">
        <v>0</v>
      </c>
      <c r="P35" s="152">
        <v>115099</v>
      </c>
      <c r="Q35" s="115">
        <v>12500</v>
      </c>
      <c r="R35" s="116">
        <v>8.2079199999999997</v>
      </c>
      <c r="S35" s="122">
        <v>0</v>
      </c>
      <c r="T35" s="114" t="s">
        <v>89</v>
      </c>
      <c r="U35" s="114" t="s">
        <v>89</v>
      </c>
      <c r="V35" s="114" t="s">
        <v>151</v>
      </c>
      <c r="W35" s="114" t="s">
        <v>181</v>
      </c>
    </row>
    <row r="36" spans="1:23" x14ac:dyDescent="0.2">
      <c r="A36" s="121"/>
      <c r="B36" s="114" t="s">
        <v>182</v>
      </c>
      <c r="C36" s="114" t="s">
        <v>183</v>
      </c>
      <c r="D36" s="152">
        <v>6663</v>
      </c>
      <c r="E36" s="115">
        <v>795</v>
      </c>
      <c r="F36" s="116">
        <v>7.3811320754717</v>
      </c>
      <c r="G36" s="152">
        <v>0</v>
      </c>
      <c r="H36" s="115">
        <v>0</v>
      </c>
      <c r="I36" s="116">
        <v>0</v>
      </c>
      <c r="J36" s="152">
        <v>20762</v>
      </c>
      <c r="K36" s="115">
        <v>3600</v>
      </c>
      <c r="L36" s="116">
        <v>4.7672222222222196</v>
      </c>
      <c r="M36" s="152">
        <v>0</v>
      </c>
      <c r="N36" s="115">
        <v>0</v>
      </c>
      <c r="O36" s="116">
        <v>0</v>
      </c>
      <c r="P36" s="152">
        <v>27425</v>
      </c>
      <c r="Q36" s="115">
        <v>4395</v>
      </c>
      <c r="R36" s="116">
        <v>5.2400455062571094</v>
      </c>
      <c r="S36" s="122">
        <v>0</v>
      </c>
      <c r="T36" s="114" t="s">
        <v>89</v>
      </c>
      <c r="U36" s="114" t="s">
        <v>89</v>
      </c>
      <c r="V36" s="114" t="s">
        <v>151</v>
      </c>
      <c r="W36" s="114" t="s">
        <v>184</v>
      </c>
    </row>
    <row r="37" spans="1:23" x14ac:dyDescent="0.2">
      <c r="A37" s="121"/>
      <c r="B37" s="114" t="s">
        <v>185</v>
      </c>
      <c r="C37" s="114" t="s">
        <v>186</v>
      </c>
      <c r="D37" s="152">
        <v>96523</v>
      </c>
      <c r="E37" s="115">
        <v>9601</v>
      </c>
      <c r="F37" s="116">
        <v>9.0534319341735205</v>
      </c>
      <c r="G37" s="152">
        <v>0</v>
      </c>
      <c r="H37" s="115">
        <v>0</v>
      </c>
      <c r="I37" s="116">
        <v>0</v>
      </c>
      <c r="J37" s="152">
        <v>13255</v>
      </c>
      <c r="K37" s="115">
        <v>4076</v>
      </c>
      <c r="L37" s="116">
        <v>2.2519627085377798</v>
      </c>
      <c r="M37" s="152">
        <v>0</v>
      </c>
      <c r="N37" s="115">
        <v>0</v>
      </c>
      <c r="O37" s="116">
        <v>0</v>
      </c>
      <c r="P37" s="152">
        <v>109778</v>
      </c>
      <c r="Q37" s="115">
        <v>13677</v>
      </c>
      <c r="R37" s="116">
        <v>7.0264677926445893</v>
      </c>
      <c r="S37" s="122">
        <v>0</v>
      </c>
      <c r="T37" s="114" t="s">
        <v>89</v>
      </c>
      <c r="U37" s="114" t="s">
        <v>89</v>
      </c>
      <c r="V37" s="114" t="s">
        <v>151</v>
      </c>
      <c r="W37" s="114" t="s">
        <v>187</v>
      </c>
    </row>
    <row r="38" spans="1:23" x14ac:dyDescent="0.2">
      <c r="A38" s="121"/>
      <c r="B38" s="114" t="s">
        <v>188</v>
      </c>
      <c r="C38" s="114" t="s">
        <v>189</v>
      </c>
      <c r="D38" s="152">
        <v>44640</v>
      </c>
      <c r="E38" s="115">
        <v>9158</v>
      </c>
      <c r="F38" s="116">
        <v>3.8744267307272295</v>
      </c>
      <c r="G38" s="152">
        <v>0</v>
      </c>
      <c r="H38" s="115">
        <v>0</v>
      </c>
      <c r="I38" s="116">
        <v>0</v>
      </c>
      <c r="J38" s="152">
        <v>99076</v>
      </c>
      <c r="K38" s="115">
        <v>6634</v>
      </c>
      <c r="L38" s="116">
        <v>13.9345794392523</v>
      </c>
      <c r="M38" s="152">
        <v>0</v>
      </c>
      <c r="N38" s="115">
        <v>0</v>
      </c>
      <c r="O38" s="116">
        <v>0</v>
      </c>
      <c r="P38" s="152">
        <v>143716</v>
      </c>
      <c r="Q38" s="115">
        <v>15792</v>
      </c>
      <c r="R38" s="116">
        <v>8.1005572441742704</v>
      </c>
      <c r="S38" s="122">
        <v>0</v>
      </c>
      <c r="T38" s="114" t="s">
        <v>89</v>
      </c>
      <c r="U38" s="114" t="s">
        <v>89</v>
      </c>
      <c r="V38" s="114" t="s">
        <v>151</v>
      </c>
      <c r="W38" s="114" t="s">
        <v>190</v>
      </c>
    </row>
    <row r="39" spans="1:23" x14ac:dyDescent="0.2">
      <c r="A39" s="121"/>
      <c r="B39" s="114" t="s">
        <v>191</v>
      </c>
      <c r="C39" s="114" t="s">
        <v>192</v>
      </c>
      <c r="D39" s="152">
        <v>8149</v>
      </c>
      <c r="E39" s="115">
        <v>5074</v>
      </c>
      <c r="F39" s="116">
        <v>0.60603074497437903</v>
      </c>
      <c r="G39" s="152">
        <v>0</v>
      </c>
      <c r="H39" s="115">
        <v>0</v>
      </c>
      <c r="I39" s="116">
        <v>0</v>
      </c>
      <c r="J39" s="152">
        <v>799</v>
      </c>
      <c r="K39" s="115">
        <v>1804</v>
      </c>
      <c r="L39" s="116">
        <v>-0.55709534368071012</v>
      </c>
      <c r="M39" s="152">
        <v>0</v>
      </c>
      <c r="N39" s="115">
        <v>0</v>
      </c>
      <c r="O39" s="116">
        <v>0</v>
      </c>
      <c r="P39" s="152">
        <v>8948</v>
      </c>
      <c r="Q39" s="115">
        <v>6878</v>
      </c>
      <c r="R39" s="116">
        <v>0.30095958127362599</v>
      </c>
      <c r="S39" s="122">
        <v>0</v>
      </c>
      <c r="T39" s="114" t="s">
        <v>89</v>
      </c>
      <c r="U39" s="114" t="s">
        <v>89</v>
      </c>
      <c r="V39" s="114" t="s">
        <v>151</v>
      </c>
      <c r="W39" s="114" t="s">
        <v>193</v>
      </c>
    </row>
    <row r="40" spans="1:23" x14ac:dyDescent="0.2">
      <c r="A40" s="121"/>
      <c r="B40" s="114" t="s">
        <v>194</v>
      </c>
      <c r="C40" s="114" t="s">
        <v>195</v>
      </c>
      <c r="D40" s="152">
        <v>10641</v>
      </c>
      <c r="E40" s="115">
        <v>601</v>
      </c>
      <c r="F40" s="116">
        <v>16.705490848585697</v>
      </c>
      <c r="G40" s="152">
        <v>0</v>
      </c>
      <c r="H40" s="115">
        <v>0</v>
      </c>
      <c r="I40" s="116">
        <v>0</v>
      </c>
      <c r="J40" s="152">
        <v>60</v>
      </c>
      <c r="K40" s="115">
        <v>0</v>
      </c>
      <c r="L40" s="116">
        <v>0</v>
      </c>
      <c r="M40" s="152">
        <v>0</v>
      </c>
      <c r="N40" s="115">
        <v>0</v>
      </c>
      <c r="O40" s="116">
        <v>0</v>
      </c>
      <c r="P40" s="152">
        <v>10701</v>
      </c>
      <c r="Q40" s="115">
        <v>601</v>
      </c>
      <c r="R40" s="116">
        <v>16.805324459234598</v>
      </c>
      <c r="S40" s="122">
        <v>0</v>
      </c>
      <c r="T40" s="114" t="s">
        <v>89</v>
      </c>
      <c r="U40" s="114" t="s">
        <v>89</v>
      </c>
      <c r="V40" s="114" t="s">
        <v>151</v>
      </c>
      <c r="W40" s="114" t="s">
        <v>196</v>
      </c>
    </row>
    <row r="41" spans="1:23" x14ac:dyDescent="0.2">
      <c r="A41" s="121"/>
      <c r="B41" s="114" t="s">
        <v>197</v>
      </c>
      <c r="C41" s="114" t="s">
        <v>198</v>
      </c>
      <c r="D41" s="152">
        <v>1426</v>
      </c>
      <c r="E41" s="115">
        <v>2</v>
      </c>
      <c r="F41" s="116">
        <v>712</v>
      </c>
      <c r="G41" s="152">
        <v>0</v>
      </c>
      <c r="H41" s="115">
        <v>0</v>
      </c>
      <c r="I41" s="116">
        <v>0</v>
      </c>
      <c r="J41" s="152">
        <v>0</v>
      </c>
      <c r="K41" s="115">
        <v>0</v>
      </c>
      <c r="L41" s="116">
        <v>0</v>
      </c>
      <c r="M41" s="152">
        <v>0</v>
      </c>
      <c r="N41" s="115">
        <v>0</v>
      </c>
      <c r="O41" s="116">
        <v>0</v>
      </c>
      <c r="P41" s="152">
        <v>1426</v>
      </c>
      <c r="Q41" s="115">
        <v>2</v>
      </c>
      <c r="R41" s="116">
        <v>712</v>
      </c>
      <c r="S41" s="122">
        <v>0</v>
      </c>
      <c r="T41" s="114" t="s">
        <v>89</v>
      </c>
      <c r="U41" s="114" t="s">
        <v>89</v>
      </c>
      <c r="V41" s="114" t="s">
        <v>151</v>
      </c>
      <c r="W41" s="114" t="s">
        <v>199</v>
      </c>
    </row>
    <row r="42" spans="1:23" x14ac:dyDescent="0.2">
      <c r="A42" s="121"/>
      <c r="B42" s="114" t="s">
        <v>200</v>
      </c>
      <c r="C42" s="114" t="s">
        <v>201</v>
      </c>
      <c r="D42" s="152">
        <v>5806</v>
      </c>
      <c r="E42" s="115">
        <v>6396</v>
      </c>
      <c r="F42" s="116">
        <v>-9.2245153220763002E-2</v>
      </c>
      <c r="G42" s="152">
        <v>0</v>
      </c>
      <c r="H42" s="115">
        <v>261</v>
      </c>
      <c r="I42" s="116">
        <v>-1</v>
      </c>
      <c r="J42" s="152">
        <v>6676</v>
      </c>
      <c r="K42" s="115">
        <v>5500</v>
      </c>
      <c r="L42" s="116">
        <v>0.21381818181818199</v>
      </c>
      <c r="M42" s="152">
        <v>0</v>
      </c>
      <c r="N42" s="115">
        <v>0</v>
      </c>
      <c r="O42" s="116">
        <v>0</v>
      </c>
      <c r="P42" s="152">
        <v>12482</v>
      </c>
      <c r="Q42" s="115">
        <v>12157</v>
      </c>
      <c r="R42" s="116">
        <v>2.67335691371226E-2</v>
      </c>
      <c r="S42" s="122">
        <v>0</v>
      </c>
      <c r="T42" s="114" t="s">
        <v>89</v>
      </c>
      <c r="U42" s="114" t="s">
        <v>89</v>
      </c>
      <c r="V42" s="114" t="s">
        <v>151</v>
      </c>
      <c r="W42" s="114" t="s">
        <v>202</v>
      </c>
    </row>
    <row r="43" spans="1:23" x14ac:dyDescent="0.2">
      <c r="A43" s="121"/>
      <c r="B43" s="114" t="s">
        <v>203</v>
      </c>
      <c r="C43" s="114" t="s">
        <v>204</v>
      </c>
      <c r="D43" s="152">
        <v>1560</v>
      </c>
      <c r="E43" s="115">
        <v>604</v>
      </c>
      <c r="F43" s="116">
        <v>1.58278145695364</v>
      </c>
      <c r="G43" s="152">
        <v>0</v>
      </c>
      <c r="H43" s="115">
        <v>0</v>
      </c>
      <c r="I43" s="116">
        <v>0</v>
      </c>
      <c r="J43" s="152">
        <v>13278</v>
      </c>
      <c r="K43" s="115">
        <v>1639</v>
      </c>
      <c r="L43" s="116">
        <v>7.101281269066499</v>
      </c>
      <c r="M43" s="152">
        <v>0</v>
      </c>
      <c r="N43" s="115">
        <v>0</v>
      </c>
      <c r="O43" s="116">
        <v>0</v>
      </c>
      <c r="P43" s="152">
        <v>14838</v>
      </c>
      <c r="Q43" s="115">
        <v>2243</v>
      </c>
      <c r="R43" s="116">
        <v>5.6152474364690104</v>
      </c>
      <c r="S43" s="122">
        <v>0</v>
      </c>
      <c r="T43" s="114" t="s">
        <v>89</v>
      </c>
      <c r="U43" s="114" t="s">
        <v>89</v>
      </c>
      <c r="V43" s="114" t="s">
        <v>151</v>
      </c>
      <c r="W43" s="114" t="s">
        <v>205</v>
      </c>
    </row>
    <row r="44" spans="1:23" x14ac:dyDescent="0.2">
      <c r="A44" s="121"/>
      <c r="B44" s="114" t="s">
        <v>206</v>
      </c>
      <c r="C44" s="114" t="s">
        <v>207</v>
      </c>
      <c r="D44" s="152">
        <v>14150</v>
      </c>
      <c r="E44" s="115">
        <v>1518</v>
      </c>
      <c r="F44" s="116">
        <v>8.3214756258234495</v>
      </c>
      <c r="G44" s="152">
        <v>0</v>
      </c>
      <c r="H44" s="115">
        <v>0</v>
      </c>
      <c r="I44" s="116">
        <v>0</v>
      </c>
      <c r="J44" s="152">
        <v>81</v>
      </c>
      <c r="K44" s="115">
        <v>0</v>
      </c>
      <c r="L44" s="116">
        <v>0</v>
      </c>
      <c r="M44" s="152">
        <v>0</v>
      </c>
      <c r="N44" s="115">
        <v>0</v>
      </c>
      <c r="O44" s="116">
        <v>0</v>
      </c>
      <c r="P44" s="152">
        <v>14231</v>
      </c>
      <c r="Q44" s="115">
        <v>1518</v>
      </c>
      <c r="R44" s="116">
        <v>8.3748353096179198</v>
      </c>
      <c r="S44" s="122">
        <v>0</v>
      </c>
      <c r="T44" s="114" t="s">
        <v>89</v>
      </c>
      <c r="U44" s="114" t="s">
        <v>89</v>
      </c>
      <c r="V44" s="114" t="s">
        <v>151</v>
      </c>
      <c r="W44" s="114" t="s">
        <v>208</v>
      </c>
    </row>
    <row r="45" spans="1:23" x14ac:dyDescent="0.2">
      <c r="A45" s="121"/>
      <c r="B45" s="114" t="s">
        <v>209</v>
      </c>
      <c r="C45" s="114" t="s">
        <v>210</v>
      </c>
      <c r="D45" s="152">
        <v>37931</v>
      </c>
      <c r="E45" s="115">
        <v>29882</v>
      </c>
      <c r="F45" s="116">
        <v>0.26935948062378701</v>
      </c>
      <c r="G45" s="152">
        <v>0</v>
      </c>
      <c r="H45" s="115">
        <v>0</v>
      </c>
      <c r="I45" s="116">
        <v>0</v>
      </c>
      <c r="J45" s="152">
        <v>118307</v>
      </c>
      <c r="K45" s="115">
        <v>132624</v>
      </c>
      <c r="L45" s="116">
        <v>-0.107951803595126</v>
      </c>
      <c r="M45" s="152">
        <v>0</v>
      </c>
      <c r="N45" s="115">
        <v>0</v>
      </c>
      <c r="O45" s="116">
        <v>0</v>
      </c>
      <c r="P45" s="152">
        <v>156238</v>
      </c>
      <c r="Q45" s="115">
        <v>162506</v>
      </c>
      <c r="R45" s="116">
        <v>-3.8570883536607897E-2</v>
      </c>
      <c r="S45" s="122">
        <v>0</v>
      </c>
      <c r="T45" s="114" t="s">
        <v>89</v>
      </c>
      <c r="U45" s="114" t="s">
        <v>89</v>
      </c>
      <c r="V45" s="114" t="s">
        <v>151</v>
      </c>
      <c r="W45" s="114" t="s">
        <v>211</v>
      </c>
    </row>
    <row r="46" spans="1:23" x14ac:dyDescent="0.2">
      <c r="A46" s="121"/>
      <c r="B46" s="114" t="s">
        <v>212</v>
      </c>
      <c r="C46" s="114" t="s">
        <v>213</v>
      </c>
      <c r="D46" s="152">
        <v>26650</v>
      </c>
      <c r="E46" s="115">
        <v>5154</v>
      </c>
      <c r="F46" s="116">
        <v>4.1707411719053198</v>
      </c>
      <c r="G46" s="152">
        <v>0</v>
      </c>
      <c r="H46" s="115">
        <v>0</v>
      </c>
      <c r="I46" s="116">
        <v>0</v>
      </c>
      <c r="J46" s="152">
        <v>201</v>
      </c>
      <c r="K46" s="115">
        <v>3</v>
      </c>
      <c r="L46" s="116">
        <v>66</v>
      </c>
      <c r="M46" s="152">
        <v>0</v>
      </c>
      <c r="N46" s="115">
        <v>0</v>
      </c>
      <c r="O46" s="116">
        <v>0</v>
      </c>
      <c r="P46" s="152">
        <v>26851</v>
      </c>
      <c r="Q46" s="115">
        <v>5157</v>
      </c>
      <c r="R46" s="116">
        <v>4.2067093271281797</v>
      </c>
      <c r="S46" s="122">
        <v>0</v>
      </c>
      <c r="T46" s="114" t="s">
        <v>89</v>
      </c>
      <c r="U46" s="114" t="s">
        <v>89</v>
      </c>
      <c r="V46" s="114" t="s">
        <v>151</v>
      </c>
      <c r="W46" s="114" t="s">
        <v>214</v>
      </c>
    </row>
    <row r="47" spans="1:23" x14ac:dyDescent="0.2">
      <c r="A47" s="121"/>
      <c r="B47" s="114" t="s">
        <v>215</v>
      </c>
      <c r="C47" s="114" t="s">
        <v>216</v>
      </c>
      <c r="D47" s="152">
        <v>28051</v>
      </c>
      <c r="E47" s="115">
        <v>6186</v>
      </c>
      <c r="F47" s="116">
        <v>3.5345942450695098</v>
      </c>
      <c r="G47" s="152">
        <v>0</v>
      </c>
      <c r="H47" s="115">
        <v>0</v>
      </c>
      <c r="I47" s="116">
        <v>0</v>
      </c>
      <c r="J47" s="152">
        <v>521</v>
      </c>
      <c r="K47" s="115">
        <v>21</v>
      </c>
      <c r="L47" s="116">
        <v>23.8095238095238</v>
      </c>
      <c r="M47" s="152">
        <v>0</v>
      </c>
      <c r="N47" s="115">
        <v>0</v>
      </c>
      <c r="O47" s="116">
        <v>0</v>
      </c>
      <c r="P47" s="152">
        <v>28572</v>
      </c>
      <c r="Q47" s="115">
        <v>6207</v>
      </c>
      <c r="R47" s="116">
        <v>3.6031899468342203</v>
      </c>
      <c r="S47" s="122">
        <v>0</v>
      </c>
      <c r="T47" s="114" t="s">
        <v>89</v>
      </c>
      <c r="U47" s="114" t="s">
        <v>89</v>
      </c>
      <c r="V47" s="114" t="s">
        <v>151</v>
      </c>
      <c r="W47" s="114" t="s">
        <v>217</v>
      </c>
    </row>
    <row r="48" spans="1:23" x14ac:dyDescent="0.2">
      <c r="A48" s="121"/>
      <c r="B48" s="114" t="s">
        <v>218</v>
      </c>
      <c r="C48" s="114" t="s">
        <v>219</v>
      </c>
      <c r="D48" s="152">
        <v>19789</v>
      </c>
      <c r="E48" s="115">
        <v>1987</v>
      </c>
      <c r="F48" s="116">
        <v>8.9592350276799202</v>
      </c>
      <c r="G48" s="152">
        <v>0</v>
      </c>
      <c r="H48" s="115">
        <v>0</v>
      </c>
      <c r="I48" s="116">
        <v>0</v>
      </c>
      <c r="J48" s="152">
        <v>65433</v>
      </c>
      <c r="K48" s="115">
        <v>10918</v>
      </c>
      <c r="L48" s="116">
        <v>4.9931306100018302</v>
      </c>
      <c r="M48" s="152">
        <v>0</v>
      </c>
      <c r="N48" s="115">
        <v>0</v>
      </c>
      <c r="O48" s="116">
        <v>0</v>
      </c>
      <c r="P48" s="152">
        <v>85222</v>
      </c>
      <c r="Q48" s="115">
        <v>12905</v>
      </c>
      <c r="R48" s="116">
        <v>5.6037969779155397</v>
      </c>
      <c r="S48" s="122">
        <v>0</v>
      </c>
      <c r="T48" s="114" t="s">
        <v>89</v>
      </c>
      <c r="U48" s="114" t="s">
        <v>89</v>
      </c>
      <c r="V48" s="114" t="s">
        <v>151</v>
      </c>
      <c r="W48" s="114" t="s">
        <v>220</v>
      </c>
    </row>
    <row r="49" spans="1:23" x14ac:dyDescent="0.2">
      <c r="A49" s="121"/>
      <c r="B49" s="114" t="s">
        <v>221</v>
      </c>
      <c r="C49" s="114" t="s">
        <v>222</v>
      </c>
      <c r="D49" s="152">
        <v>8967</v>
      </c>
      <c r="E49" s="115">
        <v>82</v>
      </c>
      <c r="F49" s="116">
        <v>108.353658536585</v>
      </c>
      <c r="G49" s="152">
        <v>0</v>
      </c>
      <c r="H49" s="115">
        <v>0</v>
      </c>
      <c r="I49" s="116">
        <v>0</v>
      </c>
      <c r="J49" s="152">
        <v>599</v>
      </c>
      <c r="K49" s="115">
        <v>0</v>
      </c>
      <c r="L49" s="116">
        <v>0</v>
      </c>
      <c r="M49" s="152">
        <v>0</v>
      </c>
      <c r="N49" s="115">
        <v>0</v>
      </c>
      <c r="O49" s="116">
        <v>0</v>
      </c>
      <c r="P49" s="152">
        <v>9566</v>
      </c>
      <c r="Q49" s="115">
        <v>82</v>
      </c>
      <c r="R49" s="116">
        <v>115.65853658536599</v>
      </c>
      <c r="S49" s="122">
        <v>0</v>
      </c>
      <c r="T49" s="114" t="s">
        <v>89</v>
      </c>
      <c r="U49" s="114" t="s">
        <v>89</v>
      </c>
      <c r="V49" s="114" t="s">
        <v>151</v>
      </c>
      <c r="W49" s="114" t="s">
        <v>223</v>
      </c>
    </row>
    <row r="50" spans="1:23" x14ac:dyDescent="0.2">
      <c r="A50" s="121"/>
      <c r="B50" s="114" t="s">
        <v>224</v>
      </c>
      <c r="C50" s="114" t="s">
        <v>225</v>
      </c>
      <c r="D50" s="152">
        <v>128235</v>
      </c>
      <c r="E50" s="115">
        <v>120350</v>
      </c>
      <c r="F50" s="116">
        <v>6.5517241379310309E-2</v>
      </c>
      <c r="G50" s="152">
        <v>0</v>
      </c>
      <c r="H50" s="115">
        <v>0</v>
      </c>
      <c r="I50" s="116">
        <v>0</v>
      </c>
      <c r="J50" s="152">
        <v>134384</v>
      </c>
      <c r="K50" s="115">
        <v>134914</v>
      </c>
      <c r="L50" s="116">
        <v>-3.9284284803652704E-3</v>
      </c>
      <c r="M50" s="152">
        <v>0</v>
      </c>
      <c r="N50" s="115">
        <v>0</v>
      </c>
      <c r="O50" s="116">
        <v>0</v>
      </c>
      <c r="P50" s="152">
        <v>262619</v>
      </c>
      <c r="Q50" s="115">
        <v>255264</v>
      </c>
      <c r="R50" s="116">
        <v>2.8813307007647001E-2</v>
      </c>
      <c r="S50" s="122">
        <v>0</v>
      </c>
      <c r="T50" s="114" t="s">
        <v>89</v>
      </c>
      <c r="U50" s="114" t="s">
        <v>89</v>
      </c>
      <c r="V50" s="114" t="s">
        <v>151</v>
      </c>
      <c r="W50" s="114" t="s">
        <v>226</v>
      </c>
    </row>
    <row r="51" spans="1:23" x14ac:dyDescent="0.2">
      <c r="A51" s="121"/>
      <c r="B51" s="114" t="s">
        <v>227</v>
      </c>
      <c r="C51" s="114" t="s">
        <v>228</v>
      </c>
      <c r="D51" s="152">
        <v>11967</v>
      </c>
      <c r="E51" s="115">
        <v>667</v>
      </c>
      <c r="F51" s="116">
        <v>16.941529235382298</v>
      </c>
      <c r="G51" s="152">
        <v>0</v>
      </c>
      <c r="H51" s="115">
        <v>0</v>
      </c>
      <c r="I51" s="116">
        <v>0</v>
      </c>
      <c r="J51" s="152">
        <v>5078</v>
      </c>
      <c r="K51" s="115">
        <v>44</v>
      </c>
      <c r="L51" s="116">
        <v>114.40909090909101</v>
      </c>
      <c r="M51" s="152">
        <v>0</v>
      </c>
      <c r="N51" s="115">
        <v>0</v>
      </c>
      <c r="O51" s="116">
        <v>0</v>
      </c>
      <c r="P51" s="152">
        <v>17045</v>
      </c>
      <c r="Q51" s="115">
        <v>711</v>
      </c>
      <c r="R51" s="116">
        <v>22.973277074542899</v>
      </c>
      <c r="S51" s="122">
        <v>0</v>
      </c>
      <c r="T51" s="114" t="s">
        <v>89</v>
      </c>
      <c r="U51" s="114" t="s">
        <v>89</v>
      </c>
      <c r="V51" s="114" t="s">
        <v>151</v>
      </c>
      <c r="W51" s="114" t="s">
        <v>229</v>
      </c>
    </row>
    <row r="52" spans="1:23" x14ac:dyDescent="0.2">
      <c r="A52" s="121"/>
      <c r="B52" s="114" t="s">
        <v>230</v>
      </c>
      <c r="C52" s="114" t="s">
        <v>231</v>
      </c>
      <c r="D52" s="152">
        <v>2170</v>
      </c>
      <c r="E52" s="115">
        <v>2773</v>
      </c>
      <c r="F52" s="116">
        <v>-0.21745402091597502</v>
      </c>
      <c r="G52" s="152">
        <v>0</v>
      </c>
      <c r="H52" s="115">
        <v>0</v>
      </c>
      <c r="I52" s="116">
        <v>0</v>
      </c>
      <c r="J52" s="152">
        <v>18565</v>
      </c>
      <c r="K52" s="115">
        <v>20062</v>
      </c>
      <c r="L52" s="116">
        <v>-7.4618682085534807E-2</v>
      </c>
      <c r="M52" s="152">
        <v>0</v>
      </c>
      <c r="N52" s="115">
        <v>0</v>
      </c>
      <c r="O52" s="116">
        <v>0</v>
      </c>
      <c r="P52" s="152">
        <v>20735</v>
      </c>
      <c r="Q52" s="115">
        <v>22835</v>
      </c>
      <c r="R52" s="116">
        <v>-9.1964090212393296E-2</v>
      </c>
      <c r="S52" s="122">
        <v>0</v>
      </c>
      <c r="T52" s="114" t="s">
        <v>89</v>
      </c>
      <c r="U52" s="114" t="s">
        <v>89</v>
      </c>
      <c r="V52" s="114" t="s">
        <v>151</v>
      </c>
      <c r="W52" s="114" t="s">
        <v>232</v>
      </c>
    </row>
    <row r="53" spans="1:23" x14ac:dyDescent="0.2">
      <c r="A53" s="123"/>
      <c r="B53" s="114" t="s">
        <v>233</v>
      </c>
      <c r="C53" s="114" t="s">
        <v>234</v>
      </c>
      <c r="D53" s="152">
        <v>16722</v>
      </c>
      <c r="E53" s="115">
        <v>1899</v>
      </c>
      <c r="F53" s="116">
        <v>7.8056872037914697</v>
      </c>
      <c r="G53" s="152">
        <v>0</v>
      </c>
      <c r="H53" s="115">
        <v>0</v>
      </c>
      <c r="I53" s="116">
        <v>0</v>
      </c>
      <c r="J53" s="152">
        <v>61</v>
      </c>
      <c r="K53" s="115">
        <v>3</v>
      </c>
      <c r="L53" s="116">
        <v>19.3333333333333</v>
      </c>
      <c r="M53" s="152">
        <v>0</v>
      </c>
      <c r="N53" s="115">
        <v>0</v>
      </c>
      <c r="O53" s="116">
        <v>0</v>
      </c>
      <c r="P53" s="152">
        <v>16783</v>
      </c>
      <c r="Q53" s="115">
        <v>1902</v>
      </c>
      <c r="R53" s="116">
        <v>7.8238696109358594</v>
      </c>
      <c r="S53" s="122">
        <v>0</v>
      </c>
      <c r="T53" s="114" t="s">
        <v>89</v>
      </c>
      <c r="U53" s="114" t="s">
        <v>89</v>
      </c>
      <c r="V53" s="114" t="s">
        <v>151</v>
      </c>
      <c r="W53" s="114" t="s">
        <v>235</v>
      </c>
    </row>
    <row r="54" spans="1:23" x14ac:dyDescent="0.2">
      <c r="A54" s="124" t="s">
        <v>103</v>
      </c>
      <c r="B54" s="124">
        <v>0</v>
      </c>
      <c r="C54" s="124">
        <v>0</v>
      </c>
      <c r="D54" s="132">
        <v>732498</v>
      </c>
      <c r="E54" s="125">
        <v>243226</v>
      </c>
      <c r="F54" s="126">
        <v>2.0115941552301204</v>
      </c>
      <c r="G54" s="132">
        <v>0</v>
      </c>
      <c r="H54" s="125">
        <v>261</v>
      </c>
      <c r="I54" s="126">
        <v>-1</v>
      </c>
      <c r="J54" s="132">
        <v>830800</v>
      </c>
      <c r="K54" s="125">
        <v>385092</v>
      </c>
      <c r="L54" s="126">
        <v>1.1574065418133799</v>
      </c>
      <c r="M54" s="132">
        <v>0</v>
      </c>
      <c r="N54" s="125">
        <v>0</v>
      </c>
      <c r="O54" s="126">
        <v>0</v>
      </c>
      <c r="P54" s="132">
        <v>1563298</v>
      </c>
      <c r="Q54" s="125">
        <v>628579</v>
      </c>
      <c r="R54" s="126">
        <v>1.4870350425324399</v>
      </c>
      <c r="S54" s="127">
        <v>0</v>
      </c>
      <c r="T54" s="128">
        <v>0</v>
      </c>
      <c r="U54" s="128">
        <v>0</v>
      </c>
      <c r="V54" s="128">
        <v>0</v>
      </c>
      <c r="W54" s="128">
        <v>0</v>
      </c>
    </row>
    <row r="55" spans="1:23" s="136" customFormat="1" ht="22.5" x14ac:dyDescent="0.2">
      <c r="A55" s="130" t="s">
        <v>236</v>
      </c>
      <c r="B55" s="131"/>
      <c r="C55" s="131"/>
      <c r="D55" s="132">
        <f>D54+D24+D14</f>
        <v>5479489</v>
      </c>
      <c r="E55" s="132">
        <f>E54+E24+E14</f>
        <v>4762123</v>
      </c>
      <c r="F55" s="133">
        <f>((D54+D24+D14)-(E54+E24+E14))/(E54+E24+E14)</f>
        <v>0.15063995617080869</v>
      </c>
      <c r="G55" s="132">
        <f>G54+G24+G14</f>
        <v>710542</v>
      </c>
      <c r="H55" s="132">
        <f>H54+H24+H14</f>
        <v>288374</v>
      </c>
      <c r="I55" s="133">
        <f>((G54+G24+G14)-(H54+H24+H14))/(H54+H24+H14)</f>
        <v>1.4639599963935723</v>
      </c>
      <c r="J55" s="132">
        <f>J54+J24+J14</f>
        <v>6182449</v>
      </c>
      <c r="K55" s="132">
        <f>K54+K24+K14</f>
        <v>6743538</v>
      </c>
      <c r="L55" s="133">
        <f>((J54+J24+J14)-(K54+K24+K14))/(K54+K24+K14)</f>
        <v>-8.3203950211298575E-2</v>
      </c>
      <c r="M55" s="132">
        <f>M54+M24+M14</f>
        <v>63818</v>
      </c>
      <c r="N55" s="132">
        <f>N54+N24+N14</f>
        <v>140055</v>
      </c>
      <c r="O55" s="133">
        <f>((M54+M24+M14)-(N54+N24+N14))/(N54+N24+N14)</f>
        <v>-0.54433615365392163</v>
      </c>
      <c r="P55" s="132">
        <f>P54+P24+P14</f>
        <v>12436298</v>
      </c>
      <c r="Q55" s="132">
        <f>Q54+Q24+Q14</f>
        <v>11934090</v>
      </c>
      <c r="R55" s="133">
        <f>((P54+P24+P14)-(Q54+Q24+Q14))/(Q54+Q24+Q14)</f>
        <v>4.2081800958430851E-2</v>
      </c>
    </row>
    <row r="56" spans="1:23" s="136" customFormat="1" x14ac:dyDescent="0.2">
      <c r="A56" s="130" t="s">
        <v>237</v>
      </c>
      <c r="B56" s="131"/>
      <c r="C56" s="131"/>
      <c r="D56" s="132">
        <f>D54+D24+D14+D9</f>
        <v>10281681</v>
      </c>
      <c r="E56" s="132">
        <f>E54+E24+E14+E9</f>
        <v>9795442</v>
      </c>
      <c r="F56" s="133">
        <f>((D54+D24+D14+D9)-(E54+E24+E14+E9))/(E54+E24+E14+E9)</f>
        <v>4.9639311835035109E-2</v>
      </c>
      <c r="G56" s="132">
        <f>G54+G24+G14+G9</f>
        <v>5062366</v>
      </c>
      <c r="H56" s="132">
        <f>H54+H24+H14+H9</f>
        <v>2975205</v>
      </c>
      <c r="I56" s="133">
        <f>((G54+G24+G14+G9)-(H54+H24+H14+H9))/(H54+H24+H14+H9)</f>
        <v>0.70151838276690182</v>
      </c>
      <c r="J56" s="132">
        <f>J54+J24+J14+J9</f>
        <v>13649887</v>
      </c>
      <c r="K56" s="132">
        <f>K54+K24+K14+K9</f>
        <v>15865207</v>
      </c>
      <c r="L56" s="133">
        <f>((J54+J24+J14+J9)-(K54+K24+K14+K9))/(K54+K24+K14+K9)</f>
        <v>-0.13963385413124454</v>
      </c>
      <c r="M56" s="132">
        <f>M54+M24+M14+M9</f>
        <v>96665</v>
      </c>
      <c r="N56" s="132">
        <f>N54+N24+N14+N9</f>
        <v>215530</v>
      </c>
      <c r="O56" s="133">
        <f>((M54+M24+M14+M9)-(N54+N24+N14+N9))/(N54+N24+N14+N9)</f>
        <v>-0.55150095114369224</v>
      </c>
      <c r="P56" s="132">
        <f>P54+P24+P14+P9</f>
        <v>29090599</v>
      </c>
      <c r="Q56" s="132">
        <f>Q54+Q24+Q14+Q9</f>
        <v>28851384</v>
      </c>
      <c r="R56" s="133">
        <f>((P54+P24+P14+P9)-(Q54+Q24+Q14+Q9))/(Q54+Q24+Q14+Q9)</f>
        <v>8.2912833574985516E-3</v>
      </c>
    </row>
    <row r="57" spans="1:23" s="136" customFormat="1" x14ac:dyDescent="0.2">
      <c r="A57" s="130" t="s">
        <v>238</v>
      </c>
      <c r="B57" s="131"/>
      <c r="C57" s="131"/>
      <c r="D57" s="132">
        <f>D54+D24+D14+D9+D5</f>
        <v>16167151</v>
      </c>
      <c r="E57" s="132">
        <f>E54+E24+E14+E9+E5</f>
        <v>16371931</v>
      </c>
      <c r="F57" s="133">
        <f>((D54+D24+D14+D9+D5)-(E54+E24+E14+E9+E5))/(E54+E24+E14+E9+E5)</f>
        <v>-1.2507993101119226E-2</v>
      </c>
      <c r="G57" s="132">
        <f>G54+G24+G14+G9+G5</f>
        <v>84057668</v>
      </c>
      <c r="H57" s="132">
        <f>H54+H24+H14+H9+H5</f>
        <v>80240360</v>
      </c>
      <c r="I57" s="133">
        <f>((G54+G24+G14+G9+G5)-(H54+H24+H14+H9+H5))/(H54+H24+H14+H9+H5)</f>
        <v>4.7573415672611641E-2</v>
      </c>
      <c r="J57" s="132">
        <f>J54+J24+J14+J9+J5</f>
        <v>29800169</v>
      </c>
      <c r="K57" s="132">
        <f>K54+K24+K14+K9+K5</f>
        <v>33158629</v>
      </c>
      <c r="L57" s="133">
        <f>((J54+J24+J14+J9+J5)-(K54+K24+K14+K9+K5))/(K54+K24+K14+K9+K5)</f>
        <v>-0.10128464599667254</v>
      </c>
      <c r="M57" s="132">
        <f>M54+M24+M14+M9+M5</f>
        <v>4474909</v>
      </c>
      <c r="N57" s="132">
        <f>N54+N24+N14+N9+N5</f>
        <v>5279852</v>
      </c>
      <c r="O57" s="133">
        <f>((M54+M24+M14+M9+M5)-(N54+N24+N14+N9+N5))/(N54+N24+N14+N9+N5)</f>
        <v>-0.15245559913421816</v>
      </c>
      <c r="P57" s="132">
        <f>P54+P24+P14+P9+P5</f>
        <v>134499897</v>
      </c>
      <c r="Q57" s="132">
        <f>Q54+Q24+Q14+Q9+Q5</f>
        <v>135050772</v>
      </c>
      <c r="R57" s="133">
        <f>((P54+P24+P14+P9+P5)-(Q54+Q24+Q14+Q9+Q5))/(Q54+Q24+Q14+Q9+Q5)</f>
        <v>-4.0790214808990501E-3</v>
      </c>
    </row>
    <row r="58" spans="1:23" x14ac:dyDescent="0.2">
      <c r="A58" s="119" t="s">
        <v>239</v>
      </c>
      <c r="B58" s="114" t="s">
        <v>240</v>
      </c>
      <c r="C58" s="114" t="s">
        <v>241</v>
      </c>
      <c r="D58" s="152">
        <v>0</v>
      </c>
      <c r="E58" s="115">
        <v>0</v>
      </c>
      <c r="F58" s="116">
        <v>0</v>
      </c>
      <c r="G58" s="152">
        <v>0</v>
      </c>
      <c r="H58" s="115">
        <v>0</v>
      </c>
      <c r="I58" s="116">
        <v>0</v>
      </c>
      <c r="J58" s="152">
        <v>0</v>
      </c>
      <c r="K58" s="115">
        <v>0</v>
      </c>
      <c r="L58" s="116">
        <v>0</v>
      </c>
      <c r="M58" s="152">
        <v>0</v>
      </c>
      <c r="N58" s="115">
        <v>0</v>
      </c>
      <c r="O58" s="116">
        <v>0</v>
      </c>
      <c r="P58" s="152">
        <v>0</v>
      </c>
      <c r="Q58" s="115">
        <v>0</v>
      </c>
      <c r="R58" s="116">
        <v>0</v>
      </c>
      <c r="S58" s="120">
        <v>6</v>
      </c>
      <c r="T58" s="114" t="s">
        <v>90</v>
      </c>
      <c r="U58" s="114" t="s">
        <v>90</v>
      </c>
      <c r="V58" s="114" t="s">
        <v>243</v>
      </c>
      <c r="W58" s="114" t="s">
        <v>242</v>
      </c>
    </row>
    <row r="59" spans="1:23" x14ac:dyDescent="0.2">
      <c r="A59" s="121"/>
      <c r="B59" s="114" t="s">
        <v>244</v>
      </c>
      <c r="C59" s="114" t="s">
        <v>245</v>
      </c>
      <c r="D59" s="152">
        <v>0</v>
      </c>
      <c r="E59" s="115">
        <v>0</v>
      </c>
      <c r="F59" s="116">
        <v>0</v>
      </c>
      <c r="G59" s="152">
        <v>0</v>
      </c>
      <c r="H59" s="115">
        <v>0</v>
      </c>
      <c r="I59" s="116">
        <v>0</v>
      </c>
      <c r="J59" s="152">
        <v>0</v>
      </c>
      <c r="K59" s="115">
        <v>0</v>
      </c>
      <c r="L59" s="116">
        <v>0</v>
      </c>
      <c r="M59" s="152">
        <v>0</v>
      </c>
      <c r="N59" s="115">
        <v>0</v>
      </c>
      <c r="O59" s="116">
        <v>0</v>
      </c>
      <c r="P59" s="152">
        <v>0</v>
      </c>
      <c r="Q59" s="115">
        <v>0</v>
      </c>
      <c r="R59" s="116">
        <v>0</v>
      </c>
      <c r="S59" s="122">
        <v>0</v>
      </c>
      <c r="T59" s="114" t="s">
        <v>90</v>
      </c>
      <c r="U59" s="114" t="s">
        <v>90</v>
      </c>
      <c r="V59" s="114" t="s">
        <v>243</v>
      </c>
      <c r="W59" s="114" t="s">
        <v>246</v>
      </c>
    </row>
    <row r="60" spans="1:23" x14ac:dyDescent="0.2">
      <c r="A60" s="121"/>
      <c r="B60" s="114" t="s">
        <v>247</v>
      </c>
      <c r="C60" s="114" t="s">
        <v>248</v>
      </c>
      <c r="D60" s="152">
        <v>0</v>
      </c>
      <c r="E60" s="115">
        <v>1</v>
      </c>
      <c r="F60" s="116">
        <v>-1</v>
      </c>
      <c r="G60" s="152">
        <v>0</v>
      </c>
      <c r="H60" s="115">
        <v>0</v>
      </c>
      <c r="I60" s="116">
        <v>0</v>
      </c>
      <c r="J60" s="152">
        <v>0</v>
      </c>
      <c r="K60" s="115">
        <v>0</v>
      </c>
      <c r="L60" s="116">
        <v>0</v>
      </c>
      <c r="M60" s="152">
        <v>0</v>
      </c>
      <c r="N60" s="115">
        <v>0</v>
      </c>
      <c r="O60" s="116">
        <v>0</v>
      </c>
      <c r="P60" s="152">
        <v>0</v>
      </c>
      <c r="Q60" s="115">
        <v>1</v>
      </c>
      <c r="R60" s="116">
        <v>-1</v>
      </c>
      <c r="S60" s="122">
        <v>0</v>
      </c>
      <c r="T60" s="114" t="s">
        <v>90</v>
      </c>
      <c r="U60" s="114" t="s">
        <v>90</v>
      </c>
      <c r="V60" s="114" t="s">
        <v>243</v>
      </c>
      <c r="W60" s="114" t="s">
        <v>249</v>
      </c>
    </row>
    <row r="61" spans="1:23" x14ac:dyDescent="0.2">
      <c r="A61" s="121"/>
      <c r="B61" s="114" t="s">
        <v>250</v>
      </c>
      <c r="C61" s="114" t="s">
        <v>251</v>
      </c>
      <c r="D61" s="152">
        <v>0</v>
      </c>
      <c r="E61" s="115">
        <v>0</v>
      </c>
      <c r="F61" s="116">
        <v>0</v>
      </c>
      <c r="G61" s="152">
        <v>0</v>
      </c>
      <c r="H61" s="115">
        <v>0</v>
      </c>
      <c r="I61" s="116">
        <v>0</v>
      </c>
      <c r="J61" s="152">
        <v>0</v>
      </c>
      <c r="K61" s="115">
        <v>0</v>
      </c>
      <c r="L61" s="116">
        <v>0</v>
      </c>
      <c r="M61" s="152">
        <v>0</v>
      </c>
      <c r="N61" s="115">
        <v>0</v>
      </c>
      <c r="O61" s="116">
        <v>0</v>
      </c>
      <c r="P61" s="152">
        <v>0</v>
      </c>
      <c r="Q61" s="115">
        <v>0</v>
      </c>
      <c r="R61" s="116">
        <v>0</v>
      </c>
      <c r="S61" s="122">
        <v>0</v>
      </c>
      <c r="T61" s="114" t="s">
        <v>90</v>
      </c>
      <c r="U61" s="114" t="s">
        <v>90</v>
      </c>
      <c r="V61" s="114" t="s">
        <v>243</v>
      </c>
      <c r="W61" s="114" t="s">
        <v>252</v>
      </c>
    </row>
    <row r="62" spans="1:23" x14ac:dyDescent="0.2">
      <c r="A62" s="121"/>
      <c r="B62" s="114" t="s">
        <v>253</v>
      </c>
      <c r="C62" s="114" t="s">
        <v>254</v>
      </c>
      <c r="D62" s="152">
        <v>7009</v>
      </c>
      <c r="E62" s="115">
        <v>9407</v>
      </c>
      <c r="F62" s="116">
        <v>-0.25491655150419901</v>
      </c>
      <c r="G62" s="152">
        <v>0</v>
      </c>
      <c r="H62" s="115">
        <v>0</v>
      </c>
      <c r="I62" s="116">
        <v>0</v>
      </c>
      <c r="J62" s="152">
        <v>0</v>
      </c>
      <c r="K62" s="115">
        <v>0</v>
      </c>
      <c r="L62" s="116">
        <v>0</v>
      </c>
      <c r="M62" s="152">
        <v>0</v>
      </c>
      <c r="N62" s="115">
        <v>0</v>
      </c>
      <c r="O62" s="116">
        <v>0</v>
      </c>
      <c r="P62" s="152">
        <v>7009</v>
      </c>
      <c r="Q62" s="115">
        <v>9407</v>
      </c>
      <c r="R62" s="116">
        <v>-0.25491655150419901</v>
      </c>
      <c r="S62" s="122">
        <v>0</v>
      </c>
      <c r="T62" s="114" t="s">
        <v>90</v>
      </c>
      <c r="U62" s="114" t="s">
        <v>90</v>
      </c>
      <c r="V62" s="114" t="s">
        <v>243</v>
      </c>
      <c r="W62" s="114" t="s">
        <v>255</v>
      </c>
    </row>
    <row r="63" spans="1:23" x14ac:dyDescent="0.2">
      <c r="A63" s="123"/>
      <c r="B63" s="114" t="s">
        <v>256</v>
      </c>
      <c r="C63" s="114" t="s">
        <v>257</v>
      </c>
      <c r="D63" s="152">
        <v>0</v>
      </c>
      <c r="E63" s="115">
        <v>0</v>
      </c>
      <c r="F63" s="116">
        <v>0</v>
      </c>
      <c r="G63" s="152">
        <v>0</v>
      </c>
      <c r="H63" s="115">
        <v>0</v>
      </c>
      <c r="I63" s="116">
        <v>0</v>
      </c>
      <c r="J63" s="152">
        <v>0</v>
      </c>
      <c r="K63" s="115">
        <v>0</v>
      </c>
      <c r="L63" s="116">
        <v>0</v>
      </c>
      <c r="M63" s="152">
        <v>0</v>
      </c>
      <c r="N63" s="115">
        <v>0</v>
      </c>
      <c r="O63" s="116">
        <v>0</v>
      </c>
      <c r="P63" s="152">
        <v>0</v>
      </c>
      <c r="Q63" s="115">
        <v>0</v>
      </c>
      <c r="R63" s="116">
        <v>0</v>
      </c>
      <c r="S63" s="122">
        <v>0</v>
      </c>
      <c r="T63" s="114" t="s">
        <v>90</v>
      </c>
      <c r="U63" s="114" t="s">
        <v>90</v>
      </c>
      <c r="V63" s="114" t="s">
        <v>243</v>
      </c>
      <c r="W63" s="114" t="s">
        <v>258</v>
      </c>
    </row>
    <row r="64" spans="1:23" x14ac:dyDescent="0.2">
      <c r="A64" s="124" t="s">
        <v>103</v>
      </c>
      <c r="B64" s="124">
        <v>0</v>
      </c>
      <c r="C64" s="124">
        <v>0</v>
      </c>
      <c r="D64" s="132">
        <v>7009</v>
      </c>
      <c r="E64" s="125">
        <v>9408</v>
      </c>
      <c r="F64" s="126">
        <v>-0.25499574829931998</v>
      </c>
      <c r="G64" s="132">
        <v>0</v>
      </c>
      <c r="H64" s="125">
        <v>0</v>
      </c>
      <c r="I64" s="126">
        <v>0</v>
      </c>
      <c r="J64" s="132">
        <v>0</v>
      </c>
      <c r="K64" s="125">
        <v>0</v>
      </c>
      <c r="L64" s="126">
        <v>0</v>
      </c>
      <c r="M64" s="132">
        <v>0</v>
      </c>
      <c r="N64" s="125">
        <v>0</v>
      </c>
      <c r="O64" s="126">
        <v>0</v>
      </c>
      <c r="P64" s="132">
        <v>7009</v>
      </c>
      <c r="Q64" s="125">
        <v>9408</v>
      </c>
      <c r="R64" s="126">
        <v>-0.25499574829931998</v>
      </c>
      <c r="S64" s="127">
        <v>0</v>
      </c>
      <c r="T64" s="128">
        <v>0</v>
      </c>
      <c r="U64" s="128">
        <v>0</v>
      </c>
      <c r="V64" s="128">
        <v>0</v>
      </c>
      <c r="W64" s="128">
        <v>0</v>
      </c>
    </row>
    <row r="65" spans="1:23" x14ac:dyDescent="0.2">
      <c r="A65" s="124" t="s">
        <v>259</v>
      </c>
      <c r="B65" s="124">
        <v>0</v>
      </c>
      <c r="C65" s="124">
        <v>0</v>
      </c>
      <c r="D65" s="132">
        <v>16174160</v>
      </c>
      <c r="E65" s="125">
        <v>16381339</v>
      </c>
      <c r="F65" s="126">
        <v>-1.264725673524E-2</v>
      </c>
      <c r="G65" s="132">
        <v>84057668</v>
      </c>
      <c r="H65" s="125">
        <v>80240360</v>
      </c>
      <c r="I65" s="126">
        <v>4.7573415672611606E-2</v>
      </c>
      <c r="J65" s="132">
        <v>29800169</v>
      </c>
      <c r="K65" s="125">
        <v>33158629</v>
      </c>
      <c r="L65" s="126">
        <v>-0.101284645996673</v>
      </c>
      <c r="M65" s="132">
        <v>4474909</v>
      </c>
      <c r="N65" s="125">
        <v>5279852</v>
      </c>
      <c r="O65" s="126">
        <v>-0.152455599134218</v>
      </c>
      <c r="P65" s="132">
        <v>134506906</v>
      </c>
      <c r="Q65" s="125">
        <v>135060180</v>
      </c>
      <c r="R65" s="126">
        <v>-4.0964997973496004E-3</v>
      </c>
      <c r="S65" s="139">
        <v>0</v>
      </c>
      <c r="T65" s="128">
        <v>0</v>
      </c>
      <c r="U65" s="128">
        <v>0</v>
      </c>
      <c r="V65" s="128">
        <v>0</v>
      </c>
      <c r="W65" s="128">
        <v>0</v>
      </c>
    </row>
  </sheetData>
  <pageMargins left="0.25" right="0.25" top="0.75" bottom="0.75" header="0.3" footer="0.3"/>
  <pageSetup paperSize="9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showGridLines="0" zoomScaleNormal="100" workbookViewId="0">
      <pane xSplit="24765" topLeftCell="AA1"/>
      <selection activeCell="B3" sqref="B3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2" customWidth="1"/>
    <col min="5" max="5" width="2.28515625" style="2" customWidth="1"/>
    <col min="6" max="7" width="13.85546875" style="2" customWidth="1"/>
    <col min="8" max="8" width="8.7109375" style="32" customWidth="1"/>
    <col min="9" max="12" width="10.85546875" style="2" customWidth="1"/>
    <col min="13" max="13" width="13.42578125" style="33" bestFit="1" customWidth="1"/>
    <col min="14" max="14" width="11.28515625" style="43" customWidth="1"/>
    <col min="15" max="15" width="10.28515625" style="43" customWidth="1"/>
    <col min="16" max="17" width="10.85546875" style="33" customWidth="1"/>
    <col min="18" max="16384" width="10.85546875" style="2"/>
  </cols>
  <sheetData>
    <row r="1" spans="1:17" ht="73.5" customHeight="1" x14ac:dyDescent="0.25">
      <c r="A1" s="57" t="s">
        <v>35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102" t="str">
        <f>Hovedtall!A2</f>
        <v xml:space="preserve">Dato 17.11.2015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81" t="s">
        <v>58</v>
      </c>
      <c r="C3" s="4"/>
      <c r="D3" s="5"/>
      <c r="E3" s="6"/>
      <c r="F3" s="80" t="s">
        <v>36</v>
      </c>
      <c r="G3" s="4"/>
      <c r="H3" s="5"/>
      <c r="M3" s="33"/>
      <c r="N3" s="43"/>
      <c r="O3" s="43"/>
      <c r="P3" s="33"/>
      <c r="Q3" s="33"/>
    </row>
    <row r="4" spans="1:17" ht="15" customHeight="1" x14ac:dyDescent="0.3">
      <c r="A4" s="2"/>
      <c r="B4" s="94">
        <v>2015</v>
      </c>
      <c r="C4" s="95">
        <v>2014</v>
      </c>
      <c r="D4" s="96" t="s">
        <v>38</v>
      </c>
      <c r="E4" s="8"/>
      <c r="F4" s="94">
        <v>2015</v>
      </c>
      <c r="G4" s="95">
        <v>2014</v>
      </c>
      <c r="H4" s="96" t="s">
        <v>38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4" t="s">
        <v>55</v>
      </c>
      <c r="B6" s="10"/>
      <c r="C6" s="10"/>
      <c r="D6" s="11"/>
      <c r="H6" s="11"/>
      <c r="M6" s="33"/>
      <c r="N6" s="43"/>
      <c r="O6" s="43"/>
      <c r="P6" s="33"/>
      <c r="Q6" s="33"/>
    </row>
    <row r="7" spans="1:17" ht="15" customHeight="1" x14ac:dyDescent="0.25">
      <c r="A7" s="97" t="s">
        <v>39</v>
      </c>
      <c r="B7" s="82">
        <f>Hovedtall!$B$7</f>
        <v>2750083</v>
      </c>
      <c r="C7" s="83">
        <f>Hovedtall!$C$7</f>
        <v>2807313</v>
      </c>
      <c r="D7" s="55">
        <f>(B7-C7)/C7</f>
        <v>-2.0386041741693926E-2</v>
      </c>
      <c r="E7" s="54"/>
      <c r="F7" s="82">
        <f>Hovedtall!$F$7</f>
        <v>24833628</v>
      </c>
      <c r="G7" s="83">
        <f>Hovedtall!$G$7</f>
        <v>25187628</v>
      </c>
      <c r="H7" s="55">
        <f>(F7-G7)/G7</f>
        <v>-1.4054519147257534E-2</v>
      </c>
      <c r="I7" s="44"/>
      <c r="J7" s="45"/>
    </row>
    <row r="8" spans="1:17" ht="15" customHeight="1" x14ac:dyDescent="0.25">
      <c r="A8" s="98" t="s">
        <v>43</v>
      </c>
      <c r="B8" s="16">
        <f>SUM(B9:B10)</f>
        <v>1748552</v>
      </c>
      <c r="C8" s="17">
        <f>SUM(C9:C10)</f>
        <v>1696330</v>
      </c>
      <c r="D8" s="36">
        <f>(B8-C8)/C8</f>
        <v>3.078528352384265E-2</v>
      </c>
      <c r="E8" s="54"/>
      <c r="F8" s="16">
        <f>SUM(F9:F10)</f>
        <v>17232463</v>
      </c>
      <c r="G8" s="17">
        <f>SUM(G9:G10)</f>
        <v>16981701</v>
      </c>
      <c r="H8" s="36">
        <f>(F8-G8)/G8</f>
        <v>1.4766600825205908E-2</v>
      </c>
      <c r="I8" s="44"/>
      <c r="J8" s="45"/>
    </row>
    <row r="9" spans="1:17" ht="15" customHeight="1" x14ac:dyDescent="0.25">
      <c r="A9" s="99" t="s">
        <v>44</v>
      </c>
      <c r="B9" s="84">
        <f>Hovedtall!$B$9</f>
        <v>1615560</v>
      </c>
      <c r="C9" s="85">
        <f>Hovedtall!$C$9</f>
        <v>1559573</v>
      </c>
      <c r="D9" s="18">
        <f>(B9-C9)/C9</f>
        <v>3.589892874523988E-2</v>
      </c>
      <c r="E9" s="54"/>
      <c r="F9" s="84">
        <f>Hovedtall!$F$9</f>
        <v>15469650</v>
      </c>
      <c r="G9" s="85">
        <f>Hovedtall!$G$9</f>
        <v>14963140</v>
      </c>
      <c r="H9" s="18">
        <f>(F9-G9)/G9</f>
        <v>3.3850515333011651E-2</v>
      </c>
      <c r="J9" s="45"/>
    </row>
    <row r="10" spans="1:17" ht="15" customHeight="1" x14ac:dyDescent="0.25">
      <c r="A10" s="99" t="s">
        <v>46</v>
      </c>
      <c r="B10" s="84">
        <f>Hovedtall!$B$10</f>
        <v>132992</v>
      </c>
      <c r="C10" s="85">
        <f>Hovedtall!$C$10</f>
        <v>136757</v>
      </c>
      <c r="D10" s="18">
        <f>(B10-C10)/C10</f>
        <v>-2.7530583443626286E-2</v>
      </c>
      <c r="E10" s="54"/>
      <c r="F10" s="84">
        <f>Hovedtall!$F$10</f>
        <v>1762813</v>
      </c>
      <c r="G10" s="85">
        <f>Hovedtall!$G$10</f>
        <v>2018561</v>
      </c>
      <c r="H10" s="18">
        <f>(F10-G10)/G10</f>
        <v>-0.1266981775631254</v>
      </c>
      <c r="J10" s="45"/>
    </row>
    <row r="11" spans="1:17" ht="15" customHeight="1" x14ac:dyDescent="0.25">
      <c r="A11" s="99"/>
      <c r="B11" s="40"/>
      <c r="C11" s="39"/>
      <c r="D11" s="18"/>
      <c r="E11" s="54"/>
      <c r="F11" s="40"/>
      <c r="G11" s="39"/>
      <c r="H11" s="18"/>
      <c r="J11" s="45"/>
    </row>
    <row r="12" spans="1:17" ht="15" customHeight="1" x14ac:dyDescent="0.25">
      <c r="A12" s="98" t="s">
        <v>21</v>
      </c>
      <c r="B12" s="86">
        <f>Hovedtall!$B$12</f>
        <v>50856</v>
      </c>
      <c r="C12" s="87">
        <f>Hovedtall!$C$12</f>
        <v>59335</v>
      </c>
      <c r="D12" s="48">
        <f>(B12-C12)/C12</f>
        <v>-0.1429004803235864</v>
      </c>
      <c r="E12" s="54"/>
      <c r="F12" s="86">
        <f>Hovedtall!$F$12</f>
        <v>518813</v>
      </c>
      <c r="G12" s="87">
        <f>Hovedtall!$G$12</f>
        <v>583174</v>
      </c>
      <c r="H12" s="48">
        <f>(F12-G12)/G12</f>
        <v>-0.11036328780089648</v>
      </c>
      <c r="J12" s="45"/>
    </row>
    <row r="13" spans="1:17" ht="15" customHeight="1" x14ac:dyDescent="0.25">
      <c r="A13" s="98" t="s">
        <v>19</v>
      </c>
      <c r="B13" s="16">
        <f>B7+B8+B12</f>
        <v>4549491</v>
      </c>
      <c r="C13" s="17">
        <f>C7+C8+C12</f>
        <v>4562978</v>
      </c>
      <c r="D13" s="36">
        <f>(B13-C13)/C13</f>
        <v>-2.9557451296061475E-3</v>
      </c>
      <c r="E13" s="54"/>
      <c r="F13" s="16">
        <f>F7+F8+F12</f>
        <v>42584904</v>
      </c>
      <c r="G13" s="17">
        <f>G7+G8+G12</f>
        <v>42752503</v>
      </c>
      <c r="H13" s="36">
        <f>(F13-G13)/G13</f>
        <v>-3.9202149170073156E-3</v>
      </c>
      <c r="J13" s="45"/>
    </row>
    <row r="14" spans="1:17" ht="15" customHeight="1" x14ac:dyDescent="0.25">
      <c r="A14" s="100"/>
      <c r="B14" s="41"/>
      <c r="C14" s="42"/>
      <c r="D14" s="21"/>
      <c r="E14" s="54"/>
      <c r="F14" s="41"/>
      <c r="G14" s="42"/>
      <c r="H14" s="21"/>
      <c r="J14" s="45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4" t="s">
        <v>49</v>
      </c>
      <c r="B16" s="25"/>
      <c r="C16" s="26"/>
      <c r="D16" s="27"/>
      <c r="E16" s="28"/>
      <c r="F16" s="25"/>
      <c r="G16" s="26"/>
      <c r="H16" s="27"/>
      <c r="M16" s="33"/>
      <c r="N16" s="43"/>
      <c r="O16" s="43"/>
      <c r="P16" s="33"/>
      <c r="Q16" s="33"/>
    </row>
    <row r="17" spans="1:10" ht="15" customHeight="1" x14ac:dyDescent="0.25">
      <c r="A17" s="97" t="s">
        <v>39</v>
      </c>
      <c r="B17" s="14">
        <f>SUM(B18:B20)</f>
        <v>45424</v>
      </c>
      <c r="C17" s="15">
        <f>SUM(C18:C20)</f>
        <v>46286</v>
      </c>
      <c r="D17" s="55">
        <f>(B17-C17)/C17</f>
        <v>-1.8623341831223265E-2</v>
      </c>
      <c r="E17" s="19"/>
      <c r="F17" s="14">
        <f>SUM(F18:F20)</f>
        <v>413578</v>
      </c>
      <c r="G17" s="15">
        <f>SUM(G18:G20)</f>
        <v>423137</v>
      </c>
      <c r="H17" s="55">
        <f>(F17-G17)/G17</f>
        <v>-2.259079210752073E-2</v>
      </c>
      <c r="J17" s="47"/>
    </row>
    <row r="18" spans="1:10" ht="15" customHeight="1" x14ac:dyDescent="0.25">
      <c r="A18" s="99" t="s">
        <v>44</v>
      </c>
      <c r="B18" s="84">
        <f>Hovedtall!$B$18</f>
        <v>43503</v>
      </c>
      <c r="C18" s="85">
        <f>Hovedtall!$C$18</f>
        <v>44223</v>
      </c>
      <c r="D18" s="18">
        <f t="shared" ref="D18:D31" si="0">(B18-C18)/C18</f>
        <v>-1.628112068380707E-2</v>
      </c>
      <c r="E18" s="19"/>
      <c r="F18" s="84">
        <f>Hovedtall!$F$18</f>
        <v>395366</v>
      </c>
      <c r="G18" s="85">
        <f>Hovedtall!$G$18</f>
        <v>403427</v>
      </c>
      <c r="H18" s="18">
        <f t="shared" ref="H18:H31" si="1">(F18-G18)/G18</f>
        <v>-1.9981310125499779E-2</v>
      </c>
      <c r="J18" s="45"/>
    </row>
    <row r="19" spans="1:10" ht="15" customHeight="1" x14ac:dyDescent="0.25">
      <c r="A19" s="99" t="s">
        <v>46</v>
      </c>
      <c r="B19" s="84">
        <f>Hovedtall!$B$19</f>
        <v>526</v>
      </c>
      <c r="C19" s="85">
        <f>Hovedtall!$C$19</f>
        <v>615</v>
      </c>
      <c r="D19" s="18">
        <f t="shared" si="0"/>
        <v>-0.14471544715447154</v>
      </c>
      <c r="E19" s="19"/>
      <c r="F19" s="84">
        <f>Hovedtall!$F$19</f>
        <v>5022</v>
      </c>
      <c r="G19" s="85">
        <f>Hovedtall!$G$19</f>
        <v>6473</v>
      </c>
      <c r="H19" s="18">
        <f t="shared" si="1"/>
        <v>-0.22416190329059169</v>
      </c>
      <c r="J19" s="45"/>
    </row>
    <row r="20" spans="1:10" ht="15" customHeight="1" x14ac:dyDescent="0.25">
      <c r="A20" s="99" t="s">
        <v>47</v>
      </c>
      <c r="B20" s="84">
        <f>Hovedtall!$B$20</f>
        <v>1395</v>
      </c>
      <c r="C20" s="85">
        <f>Hovedtall!$C$20</f>
        <v>1448</v>
      </c>
      <c r="D20" s="18">
        <f t="shared" si="0"/>
        <v>-3.6602209944751378E-2</v>
      </c>
      <c r="E20" s="19"/>
      <c r="F20" s="84">
        <f>Hovedtall!$F$20</f>
        <v>13190</v>
      </c>
      <c r="G20" s="85">
        <f>Hovedtall!$G$20</f>
        <v>13237</v>
      </c>
      <c r="H20" s="18">
        <f t="shared" si="1"/>
        <v>-3.5506534713303619E-3</v>
      </c>
      <c r="J20" s="45"/>
    </row>
    <row r="21" spans="1:10" ht="15" customHeight="1" x14ac:dyDescent="0.25">
      <c r="A21" s="99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98" t="s">
        <v>42</v>
      </c>
      <c r="B22" s="16">
        <f>SUM(B23:B25)</f>
        <v>16330</v>
      </c>
      <c r="C22" s="17">
        <f>SUM(C23:C25)</f>
        <v>17170</v>
      </c>
      <c r="D22" s="36">
        <f t="shared" si="0"/>
        <v>-4.8922539312754802E-2</v>
      </c>
      <c r="E22" s="19"/>
      <c r="F22" s="16">
        <f>SUM(F23:F25)</f>
        <v>157969</v>
      </c>
      <c r="G22" s="17">
        <f>SUM(G23:G25)</f>
        <v>166701</v>
      </c>
      <c r="H22" s="36">
        <f t="shared" si="1"/>
        <v>-5.2381209470849004E-2</v>
      </c>
      <c r="J22" s="45"/>
    </row>
    <row r="23" spans="1:10" ht="15" customHeight="1" x14ac:dyDescent="0.25">
      <c r="A23" s="99" t="s">
        <v>44</v>
      </c>
      <c r="B23" s="84">
        <f>Hovedtall!$B$23</f>
        <v>14816</v>
      </c>
      <c r="C23" s="85">
        <f>Hovedtall!$C$23</f>
        <v>15519</v>
      </c>
      <c r="D23" s="18">
        <f t="shared" si="0"/>
        <v>-4.5299310522585221E-2</v>
      </c>
      <c r="E23" s="19"/>
      <c r="F23" s="84">
        <f>Hovedtall!$F$23</f>
        <v>140443</v>
      </c>
      <c r="G23" s="85">
        <f>Hovedtall!$G$23</f>
        <v>146777</v>
      </c>
      <c r="H23" s="18">
        <f t="shared" si="1"/>
        <v>-4.3153900134217216E-2</v>
      </c>
      <c r="J23" s="45"/>
    </row>
    <row r="24" spans="1:10" ht="15" customHeight="1" x14ac:dyDescent="0.25">
      <c r="A24" s="99" t="s">
        <v>46</v>
      </c>
      <c r="B24" s="84">
        <f>Hovedtall!$B$24</f>
        <v>1060</v>
      </c>
      <c r="C24" s="85">
        <f>Hovedtall!$C$24</f>
        <v>1203</v>
      </c>
      <c r="D24" s="18">
        <f t="shared" si="0"/>
        <v>-0.11886949293433084</v>
      </c>
      <c r="E24" s="19"/>
      <c r="F24" s="84">
        <f>Hovedtall!$F$24</f>
        <v>13177</v>
      </c>
      <c r="G24" s="85">
        <f>Hovedtall!$G$24</f>
        <v>15624</v>
      </c>
      <c r="H24" s="18">
        <f t="shared" si="1"/>
        <v>-0.15661802355350743</v>
      </c>
      <c r="J24" s="45"/>
    </row>
    <row r="25" spans="1:10" ht="15" customHeight="1" x14ac:dyDescent="0.25">
      <c r="A25" s="99" t="s">
        <v>47</v>
      </c>
      <c r="B25" s="84">
        <f>Hovedtall!$B$25</f>
        <v>454</v>
      </c>
      <c r="C25" s="85">
        <f>Hovedtall!$C$25</f>
        <v>448</v>
      </c>
      <c r="D25" s="18">
        <f t="shared" si="0"/>
        <v>1.3392857142857142E-2</v>
      </c>
      <c r="E25" s="19"/>
      <c r="F25" s="84">
        <f>Hovedtall!$F$25</f>
        <v>4349</v>
      </c>
      <c r="G25" s="85">
        <f>Hovedtall!$G$25</f>
        <v>4300</v>
      </c>
      <c r="H25" s="18">
        <f t="shared" si="1"/>
        <v>1.1395348837209301E-2</v>
      </c>
      <c r="J25" s="45"/>
    </row>
    <row r="26" spans="1:10" ht="15" customHeight="1" x14ac:dyDescent="0.25">
      <c r="A26" s="99"/>
      <c r="B26" s="40"/>
      <c r="C26" s="39"/>
      <c r="D26" s="18"/>
      <c r="E26" s="19"/>
      <c r="F26" s="40"/>
      <c r="G26" s="39"/>
      <c r="H26" s="18"/>
      <c r="J26" s="45"/>
    </row>
    <row r="27" spans="1:10" ht="15" customHeight="1" x14ac:dyDescent="0.25">
      <c r="A27" s="98" t="s">
        <v>21</v>
      </c>
      <c r="B27" s="86">
        <f>Hovedtall!$B$27</f>
        <v>3748</v>
      </c>
      <c r="C27" s="87">
        <f>Hovedtall!$C$27</f>
        <v>4267</v>
      </c>
      <c r="D27" s="36">
        <f t="shared" si="0"/>
        <v>-0.12163112256854933</v>
      </c>
      <c r="E27" s="19"/>
      <c r="F27" s="88">
        <f>Hovedtall!$F$27</f>
        <v>39198</v>
      </c>
      <c r="G27" s="89">
        <f>Hovedtall!$G$27</f>
        <v>43125</v>
      </c>
      <c r="H27" s="36">
        <f>(F27-G27)/G27</f>
        <v>-9.1060869565217389E-2</v>
      </c>
      <c r="J27" s="45"/>
    </row>
    <row r="28" spans="1:10" ht="15" customHeight="1" x14ac:dyDescent="0.25">
      <c r="A28" s="98" t="s">
        <v>19</v>
      </c>
      <c r="B28" s="16">
        <f>B22+B17+B27</f>
        <v>65502</v>
      </c>
      <c r="C28" s="17">
        <f>C22+C17+C27</f>
        <v>67723</v>
      </c>
      <c r="D28" s="36">
        <f t="shared" si="0"/>
        <v>-3.2795357559470197E-2</v>
      </c>
      <c r="E28" s="19"/>
      <c r="F28" s="16">
        <f>F22+F17+F27</f>
        <v>610745</v>
      </c>
      <c r="G28" s="17">
        <f>G22+G17+G27</f>
        <v>632963</v>
      </c>
      <c r="H28" s="36">
        <f>(F28-G28)/G28</f>
        <v>-3.5101577817344777E-2</v>
      </c>
      <c r="J28" s="45"/>
    </row>
    <row r="29" spans="1:10" ht="15" customHeight="1" x14ac:dyDescent="0.25">
      <c r="A29" s="98" t="s">
        <v>31</v>
      </c>
      <c r="B29" s="86">
        <f>Hovedtall!$B$29</f>
        <v>9076</v>
      </c>
      <c r="C29" s="87">
        <f>Hovedtall!$C$29</f>
        <v>8149</v>
      </c>
      <c r="D29" s="18">
        <f>(B29-C29)/C29</f>
        <v>0.11375628911522886</v>
      </c>
      <c r="E29" s="19"/>
      <c r="F29" s="86">
        <f>Hovedtall!$F$29</f>
        <v>92255</v>
      </c>
      <c r="G29" s="87">
        <f>Hovedtall!$G$29</f>
        <v>90588</v>
      </c>
      <c r="H29" s="18">
        <f>(F29-G29)/G29</f>
        <v>1.840199584933987E-2</v>
      </c>
    </row>
    <row r="30" spans="1:10" ht="15" customHeight="1" x14ac:dyDescent="0.25">
      <c r="A30" s="99"/>
      <c r="B30" s="39"/>
      <c r="C30" s="39"/>
      <c r="D30" s="18"/>
      <c r="E30" s="19"/>
      <c r="F30" s="40"/>
      <c r="G30" s="39"/>
      <c r="H30" s="18"/>
      <c r="J30" s="45"/>
    </row>
    <row r="31" spans="1:10" ht="15" customHeight="1" x14ac:dyDescent="0.25">
      <c r="A31" s="98" t="s">
        <v>52</v>
      </c>
      <c r="B31" s="16">
        <f>SUM(B28:B29)</f>
        <v>74578</v>
      </c>
      <c r="C31" s="17">
        <f>SUM(C28:C29)</f>
        <v>75872</v>
      </c>
      <c r="D31" s="36">
        <f t="shared" si="0"/>
        <v>-1.7055040067482076E-2</v>
      </c>
      <c r="E31" s="19"/>
      <c r="F31" s="16">
        <f>SUM(F28:F29)</f>
        <v>703000</v>
      </c>
      <c r="G31" s="17">
        <f>SUM(G28:G29)</f>
        <v>723551</v>
      </c>
      <c r="H31" s="36">
        <f t="shared" si="1"/>
        <v>-2.8402973667371063E-2</v>
      </c>
      <c r="J31" s="45"/>
    </row>
    <row r="32" spans="1:10" ht="15" customHeight="1" x14ac:dyDescent="0.25">
      <c r="A32" s="98"/>
      <c r="B32" s="16"/>
      <c r="C32" s="17"/>
      <c r="D32" s="18"/>
      <c r="E32" s="19"/>
      <c r="F32" s="16"/>
      <c r="G32" s="17"/>
      <c r="H32" s="18"/>
    </row>
    <row r="33" spans="1:17" ht="15" customHeight="1" x14ac:dyDescent="0.25">
      <c r="A33" s="103"/>
      <c r="B33" s="108"/>
      <c r="C33" s="109"/>
      <c r="D33" s="106"/>
      <c r="E33" s="19"/>
      <c r="F33" s="108"/>
      <c r="G33" s="109"/>
      <c r="H33" s="106"/>
    </row>
    <row r="34" spans="1:17" ht="15" customHeight="1" x14ac:dyDescent="0.25">
      <c r="A34" s="2"/>
      <c r="B34" s="12"/>
      <c r="C34" s="12"/>
      <c r="D34" s="30"/>
      <c r="E34" s="12"/>
      <c r="F34" s="12"/>
      <c r="G34" s="12"/>
      <c r="H34" s="30"/>
    </row>
    <row r="35" spans="1:17" ht="15" customHeight="1" x14ac:dyDescent="0.3">
      <c r="A35" s="34" t="s">
        <v>50</v>
      </c>
      <c r="B35" s="25"/>
      <c r="C35" s="2"/>
      <c r="D35" s="30"/>
      <c r="E35" s="28"/>
      <c r="F35" s="25"/>
      <c r="H35" s="30"/>
      <c r="L35" s="46"/>
    </row>
    <row r="36" spans="1:17" s="7" customFormat="1" ht="15" customHeight="1" x14ac:dyDescent="0.25">
      <c r="A36" s="49" t="s">
        <v>51</v>
      </c>
      <c r="B36" s="29"/>
      <c r="C36" s="29"/>
      <c r="D36" s="30"/>
      <c r="E36" s="12"/>
      <c r="F36" s="29"/>
      <c r="G36" s="29"/>
      <c r="H36" s="30"/>
      <c r="M36" s="33"/>
      <c r="N36" s="43"/>
      <c r="O36" s="43"/>
      <c r="P36" s="33"/>
      <c r="Q36" s="33"/>
    </row>
    <row r="37" spans="1:17" ht="15" customHeight="1" x14ac:dyDescent="0.3">
      <c r="A37" s="97" t="s">
        <v>40</v>
      </c>
      <c r="B37" s="15">
        <f>SUM(B38:B39)</f>
        <v>5161</v>
      </c>
      <c r="C37" s="15">
        <f>SUM(C38:C39)</f>
        <v>5529</v>
      </c>
      <c r="D37" s="69">
        <f>(B37-C37)/C37</f>
        <v>-6.6558147947187563E-2</v>
      </c>
      <c r="E37" s="12"/>
      <c r="F37" s="70">
        <f>SUM(F38:F39)</f>
        <v>45968</v>
      </c>
      <c r="G37" s="15">
        <f>SUM(G38:G39)</f>
        <v>49531</v>
      </c>
      <c r="H37" s="69">
        <f>(F37-G37)/G37</f>
        <v>-7.193474793563627E-2</v>
      </c>
      <c r="I37" s="2" t="s">
        <v>27</v>
      </c>
      <c r="J37" s="46"/>
    </row>
    <row r="38" spans="1:17" ht="15" customHeight="1" x14ac:dyDescent="0.25">
      <c r="A38" s="99" t="s">
        <v>45</v>
      </c>
      <c r="B38" s="85">
        <f>Hovedtall!$B$38</f>
        <v>1775</v>
      </c>
      <c r="C38" s="85">
        <f>Hovedtall!$C$38</f>
        <v>1643</v>
      </c>
      <c r="D38" s="93">
        <f>(B38-C38)/C38</f>
        <v>8.0340839926962879E-2</v>
      </c>
      <c r="E38" s="12"/>
      <c r="F38" s="84">
        <f>Hovedtall!$F$38</f>
        <v>16760</v>
      </c>
      <c r="G38" s="85">
        <f>Hovedtall!$G$38</f>
        <v>15749</v>
      </c>
      <c r="H38" s="93">
        <f>(F38-G38)/G38</f>
        <v>6.419455203504984E-2</v>
      </c>
      <c r="I38" s="2" t="s">
        <v>27</v>
      </c>
    </row>
    <row r="39" spans="1:17" ht="15" customHeight="1" x14ac:dyDescent="0.25">
      <c r="A39" s="99" t="s">
        <v>48</v>
      </c>
      <c r="B39" s="85">
        <f>Hovedtall!$B$39</f>
        <v>3386</v>
      </c>
      <c r="C39" s="85">
        <f>Hovedtall!$C$39</f>
        <v>3886</v>
      </c>
      <c r="D39" s="93">
        <f>(B39-C39)/C39</f>
        <v>-0.12866700977869275</v>
      </c>
      <c r="E39" s="19"/>
      <c r="F39" s="84">
        <f>Hovedtall!$F$39</f>
        <v>29208</v>
      </c>
      <c r="G39" s="85">
        <f>Hovedtall!$G$39</f>
        <v>33782</v>
      </c>
      <c r="H39" s="93">
        <f>(F39-G39)/G39</f>
        <v>-0.1353975489905867</v>
      </c>
      <c r="I39" s="2" t="s">
        <v>27</v>
      </c>
    </row>
    <row r="40" spans="1:17" ht="15" customHeight="1" x14ac:dyDescent="0.25">
      <c r="A40" s="99"/>
      <c r="B40" s="20"/>
      <c r="C40" s="90"/>
      <c r="D40" s="31"/>
      <c r="E40" s="19"/>
      <c r="F40" s="52"/>
      <c r="G40" s="20"/>
      <c r="H40" s="31"/>
    </row>
    <row r="41" spans="1:17" ht="15" customHeight="1" x14ac:dyDescent="0.25">
      <c r="A41" s="98" t="s">
        <v>41</v>
      </c>
      <c r="B41" s="17">
        <f>SUM(B42:B43)</f>
        <v>9616</v>
      </c>
      <c r="C41" s="17">
        <f>SUM(C42:C43)</f>
        <v>8742</v>
      </c>
      <c r="D41" s="37">
        <f>(B41-C41)/C41</f>
        <v>9.9977121940059477E-2</v>
      </c>
      <c r="E41" s="19"/>
      <c r="F41" s="52">
        <f>SUM(F42:F43)</f>
        <v>88532</v>
      </c>
      <c r="G41" s="51">
        <f>SUM(G42:G43)</f>
        <v>85520</v>
      </c>
      <c r="H41" s="37">
        <f>(F41-G41)/G41</f>
        <v>3.521983161833489E-2</v>
      </c>
      <c r="I41" s="2" t="s">
        <v>27</v>
      </c>
    </row>
    <row r="42" spans="1:17" ht="15" customHeight="1" x14ac:dyDescent="0.25">
      <c r="A42" s="99" t="s">
        <v>45</v>
      </c>
      <c r="B42" s="85">
        <f>Hovedtall!$B$42</f>
        <v>4280</v>
      </c>
      <c r="C42" s="85">
        <f>Hovedtall!$C$42</f>
        <v>3652</v>
      </c>
      <c r="D42" s="93">
        <f>(B42-C42)/C42</f>
        <v>0.171960569550931</v>
      </c>
      <c r="E42" s="19"/>
      <c r="F42" s="84">
        <f>Hovedtall!$F$42</f>
        <v>43658</v>
      </c>
      <c r="G42" s="85">
        <f>Hovedtall!$G$42</f>
        <v>35380</v>
      </c>
      <c r="H42" s="93">
        <f>(F42-G42)/G42</f>
        <v>0.23397399660825324</v>
      </c>
      <c r="I42" s="2" t="s">
        <v>27</v>
      </c>
      <c r="J42" s="46"/>
      <c r="K42" s="46"/>
    </row>
    <row r="43" spans="1:17" ht="15" customHeight="1" x14ac:dyDescent="0.25">
      <c r="A43" s="99" t="s">
        <v>48</v>
      </c>
      <c r="B43" s="85">
        <f>Hovedtall!$B$43</f>
        <v>5336</v>
      </c>
      <c r="C43" s="85">
        <f>Hovedtall!$C$43</f>
        <v>5090</v>
      </c>
      <c r="D43" s="93">
        <f>(B43-C43)/C43</f>
        <v>4.8330058939096268E-2</v>
      </c>
      <c r="E43" s="19"/>
      <c r="F43" s="84">
        <f>Hovedtall!$F$43</f>
        <v>44874</v>
      </c>
      <c r="G43" s="85">
        <f>Hovedtall!$G$43</f>
        <v>50140</v>
      </c>
      <c r="H43" s="93">
        <f>(F43-G43)/G43</f>
        <v>-0.10502592740327084</v>
      </c>
      <c r="I43" s="2" t="s">
        <v>27</v>
      </c>
    </row>
    <row r="44" spans="1:17" ht="15" customHeight="1" x14ac:dyDescent="0.25">
      <c r="A44" s="99"/>
      <c r="B44" s="20"/>
      <c r="C44" s="20"/>
      <c r="D44" s="31"/>
      <c r="E44" s="19"/>
      <c r="F44" s="52"/>
      <c r="G44" s="20"/>
      <c r="H44" s="31"/>
    </row>
    <row r="45" spans="1:17" ht="15" customHeight="1" x14ac:dyDescent="0.25">
      <c r="A45" s="101" t="s">
        <v>30</v>
      </c>
      <c r="B45" s="50">
        <f>SUM(B37+B41)</f>
        <v>14777</v>
      </c>
      <c r="C45" s="50">
        <f>SUM(C37+C41)</f>
        <v>14271</v>
      </c>
      <c r="D45" s="38">
        <f>(B45-C45)/C45</f>
        <v>3.5456520215822296E-2</v>
      </c>
      <c r="E45" s="19"/>
      <c r="F45" s="53">
        <f>SUM(F37+F41)</f>
        <v>134500</v>
      </c>
      <c r="G45" s="50">
        <f>SUM(G37+G41)</f>
        <v>135051</v>
      </c>
      <c r="H45" s="38">
        <f>(F45-G45)/G45</f>
        <v>-4.0799401707503095E-3</v>
      </c>
      <c r="I45" s="2" t="s">
        <v>27</v>
      </c>
    </row>
    <row r="46" spans="1:17" ht="15" customHeight="1" x14ac:dyDescent="0.25">
      <c r="A46" s="58"/>
      <c r="B46" s="17"/>
      <c r="C46" s="17"/>
      <c r="D46" s="56"/>
      <c r="E46" s="19"/>
      <c r="F46" s="17"/>
      <c r="G46" s="17"/>
      <c r="H46" s="56"/>
    </row>
    <row r="47" spans="1:17" ht="15" customHeight="1" x14ac:dyDescent="0.25">
      <c r="A47" s="58"/>
      <c r="B47" s="17"/>
      <c r="C47" s="17"/>
      <c r="D47" s="56"/>
      <c r="E47" s="19"/>
      <c r="F47" s="17"/>
      <c r="G47" s="17"/>
      <c r="H47" s="56"/>
    </row>
    <row r="48" spans="1:17" ht="15" customHeight="1" x14ac:dyDescent="0.25">
      <c r="A48" s="58"/>
      <c r="B48" s="17"/>
      <c r="C48" s="17"/>
      <c r="D48" s="56"/>
      <c r="E48" s="19"/>
      <c r="F48" s="17"/>
      <c r="G48" s="17"/>
      <c r="H48" s="56"/>
    </row>
    <row r="49" spans="1:10" ht="15" customHeight="1" x14ac:dyDescent="0.25">
      <c r="A49" s="58"/>
      <c r="B49" s="17"/>
      <c r="C49" s="17"/>
      <c r="D49" s="56"/>
      <c r="E49" s="19"/>
      <c r="F49" s="17"/>
      <c r="G49" s="17"/>
      <c r="H49" s="56"/>
    </row>
    <row r="50" spans="1:10" ht="15" customHeight="1" x14ac:dyDescent="0.25">
      <c r="A50" s="58"/>
      <c r="B50" s="17"/>
      <c r="C50" s="17"/>
      <c r="D50" s="56"/>
      <c r="E50" s="19"/>
      <c r="F50" s="17"/>
      <c r="G50" s="17"/>
      <c r="H50" s="56"/>
    </row>
    <row r="51" spans="1:10" ht="15" customHeight="1" x14ac:dyDescent="0.25">
      <c r="A51" s="58"/>
      <c r="B51" s="17"/>
      <c r="C51" s="17"/>
      <c r="D51" s="56"/>
      <c r="E51" s="19"/>
      <c r="F51" s="17"/>
      <c r="G51" s="17"/>
      <c r="H51" s="56"/>
    </row>
    <row r="52" spans="1:10" ht="15" customHeight="1" x14ac:dyDescent="0.25">
      <c r="A52" s="58"/>
      <c r="B52" s="17"/>
      <c r="C52" s="17"/>
      <c r="D52" s="56"/>
      <c r="E52" s="19"/>
      <c r="F52" s="17"/>
      <c r="G52" s="17"/>
      <c r="H52" s="56"/>
    </row>
    <row r="53" spans="1:10" ht="15" customHeight="1" x14ac:dyDescent="0.25">
      <c r="A53" s="58"/>
      <c r="B53" s="17"/>
      <c r="C53" s="17"/>
      <c r="D53" s="56"/>
      <c r="E53" s="19"/>
      <c r="F53" s="17"/>
      <c r="G53" s="17"/>
      <c r="H53" s="56"/>
    </row>
    <row r="54" spans="1:10" ht="15" customHeight="1" x14ac:dyDescent="0.25">
      <c r="A54" s="58"/>
      <c r="B54" s="17"/>
      <c r="C54" s="17"/>
      <c r="D54" s="56"/>
      <c r="E54" s="19"/>
      <c r="F54" s="17"/>
      <c r="G54" s="17"/>
      <c r="H54" s="56"/>
    </row>
    <row r="55" spans="1:10" ht="15" customHeight="1" x14ac:dyDescent="0.25">
      <c r="A55" s="58"/>
      <c r="B55" s="17"/>
      <c r="C55" s="17"/>
      <c r="D55" s="56"/>
      <c r="E55" s="19"/>
      <c r="F55" s="17"/>
      <c r="G55" s="17"/>
      <c r="H55" s="56"/>
    </row>
    <row r="56" spans="1:10" ht="15" customHeight="1" x14ac:dyDescent="0.25">
      <c r="A56" s="58"/>
      <c r="B56" s="17"/>
      <c r="C56" s="17"/>
      <c r="D56" s="56"/>
      <c r="E56" s="19"/>
      <c r="F56" s="17"/>
      <c r="G56" s="17"/>
      <c r="H56" s="56"/>
    </row>
    <row r="57" spans="1:10" ht="15" customHeight="1" x14ac:dyDescent="0.25">
      <c r="A57" s="58"/>
      <c r="B57" s="17"/>
      <c r="C57" s="17"/>
      <c r="D57" s="56"/>
      <c r="E57" s="19"/>
      <c r="F57" s="17"/>
      <c r="G57" s="17"/>
      <c r="H57" s="56"/>
    </row>
    <row r="58" spans="1:10" ht="15" customHeight="1" x14ac:dyDescent="0.25">
      <c r="A58" s="58"/>
      <c r="B58" s="17"/>
      <c r="C58" s="17"/>
      <c r="D58" s="56"/>
      <c r="E58" s="19"/>
      <c r="F58" s="17"/>
      <c r="G58" s="17"/>
      <c r="H58" s="56"/>
    </row>
    <row r="59" spans="1:10" ht="15" customHeight="1" x14ac:dyDescent="0.25">
      <c r="A59" s="2"/>
      <c r="B59" s="2"/>
      <c r="C59" s="2"/>
      <c r="D59" s="2"/>
      <c r="H59" s="2"/>
      <c r="I59" s="46"/>
      <c r="J59" s="46"/>
    </row>
    <row r="60" spans="1:10" ht="15" customHeight="1" x14ac:dyDescent="0.25">
      <c r="A60" s="2"/>
      <c r="B60" s="2"/>
      <c r="C60" s="2"/>
      <c r="D60" s="2"/>
      <c r="H60" s="2"/>
      <c r="I60" s="46"/>
      <c r="J60" s="46"/>
    </row>
    <row r="61" spans="1:10" ht="15" customHeight="1" x14ac:dyDescent="0.25">
      <c r="A61" s="2"/>
      <c r="I61" s="46"/>
      <c r="J61" s="46"/>
    </row>
    <row r="62" spans="1:10" ht="15" customHeight="1" x14ac:dyDescent="0.25">
      <c r="I62" s="46"/>
      <c r="J62" s="46"/>
    </row>
    <row r="63" spans="1:10" ht="15" customHeight="1" x14ac:dyDescent="0.25">
      <c r="A63" s="28" t="s">
        <v>54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F15" sqref="F15"/>
    </sheetView>
  </sheetViews>
  <sheetFormatPr defaultColWidth="11.42578125" defaultRowHeight="12.75" x14ac:dyDescent="0.2"/>
  <sheetData>
    <row r="2" spans="1:8" ht="18" x14ac:dyDescent="0.25">
      <c r="A2" s="91" t="s">
        <v>33</v>
      </c>
    </row>
    <row r="4" spans="1:8" x14ac:dyDescent="0.2">
      <c r="A4" s="65" t="s">
        <v>1</v>
      </c>
      <c r="B4" s="65">
        <v>2011</v>
      </c>
      <c r="C4" s="65">
        <v>2012</v>
      </c>
      <c r="D4" s="66">
        <v>2013</v>
      </c>
      <c r="E4" s="66">
        <v>2014</v>
      </c>
      <c r="F4" s="65">
        <v>2015</v>
      </c>
      <c r="G4" s="65"/>
      <c r="H4" s="65"/>
    </row>
    <row r="5" spans="1:8" x14ac:dyDescent="0.2">
      <c r="A5" s="67" t="s">
        <v>14</v>
      </c>
      <c r="B5" s="60">
        <v>2961192</v>
      </c>
      <c r="C5" s="60">
        <v>3220075</v>
      </c>
      <c r="D5" s="60">
        <v>3277804</v>
      </c>
      <c r="E5" s="60">
        <v>3466027</v>
      </c>
      <c r="F5" s="60">
        <v>3335025</v>
      </c>
      <c r="G5" s="59"/>
      <c r="H5" s="59"/>
    </row>
    <row r="6" spans="1:8" x14ac:dyDescent="0.2">
      <c r="A6" s="67" t="s">
        <v>2</v>
      </c>
      <c r="B6" s="60">
        <v>3036173</v>
      </c>
      <c r="C6" s="60">
        <v>3404233</v>
      </c>
      <c r="D6" s="60">
        <v>3418955</v>
      </c>
      <c r="E6" s="60">
        <v>3490096</v>
      </c>
      <c r="F6" s="60">
        <v>3499805</v>
      </c>
      <c r="G6" s="59"/>
      <c r="H6" s="59"/>
    </row>
    <row r="7" spans="1:8" x14ac:dyDescent="0.2">
      <c r="A7" s="67" t="s">
        <v>3</v>
      </c>
      <c r="B7" s="60">
        <v>3655738</v>
      </c>
      <c r="C7" s="60">
        <v>3921986</v>
      </c>
      <c r="D7" s="60">
        <v>3741673</v>
      </c>
      <c r="E7" s="60">
        <v>4084303</v>
      </c>
      <c r="F7" s="60">
        <v>4024348</v>
      </c>
      <c r="G7" s="59"/>
      <c r="H7" s="59"/>
    </row>
    <row r="8" spans="1:8" x14ac:dyDescent="0.2">
      <c r="A8" s="67" t="s">
        <v>4</v>
      </c>
      <c r="B8" s="60">
        <v>3436412</v>
      </c>
      <c r="C8" s="60">
        <v>3513324</v>
      </c>
      <c r="D8" s="60">
        <v>4035227</v>
      </c>
      <c r="E8" s="60">
        <v>4104568</v>
      </c>
      <c r="F8" s="60">
        <v>4012574</v>
      </c>
      <c r="G8" s="59"/>
      <c r="H8" s="59"/>
    </row>
    <row r="9" spans="1:8" x14ac:dyDescent="0.2">
      <c r="A9" s="67" t="s">
        <v>5</v>
      </c>
      <c r="B9" s="60">
        <v>3971377</v>
      </c>
      <c r="C9" s="60">
        <v>4162586</v>
      </c>
      <c r="D9" s="60">
        <v>4220892</v>
      </c>
      <c r="E9" s="92">
        <v>4362500</v>
      </c>
      <c r="F9" s="60">
        <v>4386314</v>
      </c>
      <c r="G9" s="59"/>
      <c r="H9" s="59"/>
    </row>
    <row r="10" spans="1:8" x14ac:dyDescent="0.2">
      <c r="A10" s="67" t="s">
        <v>6</v>
      </c>
      <c r="B10" s="60">
        <v>4201212</v>
      </c>
      <c r="C10" s="60">
        <v>4239487</v>
      </c>
      <c r="D10" s="60">
        <v>4597152</v>
      </c>
      <c r="E10" s="92">
        <v>4964668</v>
      </c>
      <c r="F10" s="60">
        <v>4903813</v>
      </c>
      <c r="G10" s="59"/>
      <c r="H10" s="59"/>
    </row>
    <row r="11" spans="1:8" x14ac:dyDescent="0.2">
      <c r="A11" s="67" t="s">
        <v>7</v>
      </c>
      <c r="B11" s="60">
        <v>3936760</v>
      </c>
      <c r="C11" s="60">
        <v>4166402</v>
      </c>
      <c r="D11" s="60">
        <v>4462056</v>
      </c>
      <c r="E11" s="92">
        <v>4626037</v>
      </c>
      <c r="F11" s="60">
        <v>4726456</v>
      </c>
      <c r="G11" s="59"/>
      <c r="H11" s="59"/>
    </row>
    <row r="12" spans="1:8" x14ac:dyDescent="0.2">
      <c r="A12" s="67" t="s">
        <v>8</v>
      </c>
      <c r="B12" s="60">
        <v>3940193</v>
      </c>
      <c r="C12" s="60">
        <v>4168293</v>
      </c>
      <c r="D12" s="60">
        <v>4364289</v>
      </c>
      <c r="E12" s="92">
        <v>4506205</v>
      </c>
      <c r="F12" s="60">
        <v>4560026</v>
      </c>
      <c r="G12" s="59"/>
      <c r="H12" s="59"/>
    </row>
    <row r="13" spans="1:8" x14ac:dyDescent="0.2">
      <c r="A13" s="67" t="s">
        <v>9</v>
      </c>
      <c r="B13" s="60">
        <v>4121392</v>
      </c>
      <c r="C13" s="60">
        <v>4247675</v>
      </c>
      <c r="D13" s="60">
        <v>4466332</v>
      </c>
      <c r="E13" s="92">
        <v>4572855</v>
      </c>
      <c r="F13" s="60">
        <v>4597268</v>
      </c>
      <c r="G13" s="59"/>
      <c r="H13" s="59"/>
    </row>
    <row r="14" spans="1:8" x14ac:dyDescent="0.2">
      <c r="A14" s="67" t="s">
        <v>10</v>
      </c>
      <c r="B14" s="60">
        <v>4136009</v>
      </c>
      <c r="C14" s="60">
        <v>4267971</v>
      </c>
      <c r="D14" s="60">
        <v>4457440</v>
      </c>
      <c r="E14" s="92">
        <v>4552635</v>
      </c>
      <c r="F14" s="60">
        <v>4549491</v>
      </c>
      <c r="G14" s="59"/>
      <c r="H14" s="59"/>
    </row>
    <row r="15" spans="1:8" x14ac:dyDescent="0.2">
      <c r="A15" s="67" t="s">
        <v>11</v>
      </c>
      <c r="B15" s="60">
        <v>3725909</v>
      </c>
      <c r="C15" s="60">
        <v>3869288</v>
      </c>
      <c r="D15" s="60">
        <v>3904581</v>
      </c>
      <c r="E15" s="92">
        <v>3925316</v>
      </c>
      <c r="F15" s="60"/>
      <c r="G15" s="59"/>
      <c r="H15" s="59"/>
    </row>
    <row r="16" spans="1:8" x14ac:dyDescent="0.2">
      <c r="A16" s="67" t="s">
        <v>12</v>
      </c>
      <c r="B16" s="60">
        <v>3155085</v>
      </c>
      <c r="C16" s="60">
        <v>3176348</v>
      </c>
      <c r="D16" s="60">
        <v>3363415</v>
      </c>
      <c r="E16" s="92">
        <v>3428848</v>
      </c>
      <c r="F16" s="60"/>
      <c r="G16" s="59"/>
      <c r="H16" s="59"/>
    </row>
    <row r="17" spans="1:8" x14ac:dyDescent="0.2">
      <c r="A17" s="71"/>
      <c r="B17" s="60"/>
      <c r="C17" s="60"/>
      <c r="D17" s="60"/>
      <c r="E17" s="60"/>
      <c r="F17" s="59"/>
      <c r="G17" s="59"/>
      <c r="H17" s="59"/>
    </row>
    <row r="18" spans="1:8" x14ac:dyDescent="0.2">
      <c r="A18" s="71"/>
      <c r="B18" s="60"/>
      <c r="C18" s="60"/>
      <c r="D18" s="60"/>
      <c r="E18" s="60"/>
      <c r="F18" s="59"/>
      <c r="G18" s="59"/>
      <c r="H18" s="59"/>
    </row>
    <row r="19" spans="1:8" x14ac:dyDescent="0.2">
      <c r="A19" s="71"/>
      <c r="B19" s="60"/>
      <c r="C19" s="60"/>
      <c r="D19" s="60"/>
      <c r="E19" s="60"/>
      <c r="F19" s="59"/>
      <c r="G19" s="59"/>
      <c r="H19" s="59"/>
    </row>
    <row r="20" spans="1:8" x14ac:dyDescent="0.2">
      <c r="A20" s="71"/>
      <c r="B20" s="60"/>
      <c r="C20" s="60"/>
      <c r="D20" s="60"/>
      <c r="E20" s="60"/>
      <c r="F20" s="59"/>
      <c r="G20" s="59"/>
      <c r="H20" s="59"/>
    </row>
    <row r="21" spans="1:8" x14ac:dyDescent="0.2">
      <c r="A21" s="59"/>
      <c r="B21" s="62"/>
      <c r="C21" s="63"/>
      <c r="D21" s="35"/>
      <c r="E21" s="35"/>
      <c r="F21" s="59"/>
      <c r="G21" s="59"/>
      <c r="H21" s="59"/>
    </row>
    <row r="22" spans="1:8" x14ac:dyDescent="0.2">
      <c r="A22" s="59"/>
      <c r="B22" s="60"/>
      <c r="C22" s="59"/>
      <c r="D22" s="59"/>
      <c r="E22" s="59"/>
      <c r="F22" s="59"/>
      <c r="G22" s="59"/>
      <c r="H22" s="59"/>
    </row>
    <row r="23" spans="1:8" x14ac:dyDescent="0.2">
      <c r="A23" s="65" t="s">
        <v>0</v>
      </c>
      <c r="B23" s="66">
        <v>2011</v>
      </c>
      <c r="C23" s="66">
        <v>2012</v>
      </c>
      <c r="D23" s="66">
        <v>2013</v>
      </c>
      <c r="E23" s="66">
        <v>2014</v>
      </c>
      <c r="F23" s="65">
        <v>2015</v>
      </c>
      <c r="G23" s="65"/>
      <c r="H23" s="65"/>
    </row>
    <row r="24" spans="1:8" x14ac:dyDescent="0.2">
      <c r="A24" s="68" t="s">
        <v>14</v>
      </c>
      <c r="B24" s="60">
        <v>53345</v>
      </c>
      <c r="C24" s="60">
        <v>56819</v>
      </c>
      <c r="D24" s="60">
        <v>57714</v>
      </c>
      <c r="E24" s="60">
        <v>59820</v>
      </c>
      <c r="F24" s="61">
        <v>56825</v>
      </c>
      <c r="G24" s="59"/>
      <c r="H24" s="59"/>
    </row>
    <row r="25" spans="1:8" x14ac:dyDescent="0.2">
      <c r="A25" s="68" t="s">
        <v>2</v>
      </c>
      <c r="B25" s="60">
        <v>50989</v>
      </c>
      <c r="C25" s="60">
        <v>55392</v>
      </c>
      <c r="D25" s="60">
        <v>54126</v>
      </c>
      <c r="E25" s="60">
        <v>56061</v>
      </c>
      <c r="F25" s="61">
        <v>53551</v>
      </c>
      <c r="G25" s="59"/>
      <c r="H25" s="59"/>
    </row>
    <row r="26" spans="1:8" x14ac:dyDescent="0.2">
      <c r="A26" s="68" t="s">
        <v>3</v>
      </c>
      <c r="B26" s="60">
        <v>59906</v>
      </c>
      <c r="C26" s="60">
        <v>62199</v>
      </c>
      <c r="D26" s="60">
        <v>57109</v>
      </c>
      <c r="E26" s="60">
        <v>62844</v>
      </c>
      <c r="F26" s="61">
        <v>59940</v>
      </c>
      <c r="G26" s="59"/>
      <c r="H26" s="59"/>
    </row>
    <row r="27" spans="1:8" x14ac:dyDescent="0.2">
      <c r="A27" s="68" t="s">
        <v>4</v>
      </c>
      <c r="B27" s="60">
        <v>53694</v>
      </c>
      <c r="C27" s="60">
        <v>55343</v>
      </c>
      <c r="D27" s="60">
        <v>63351</v>
      </c>
      <c r="E27" s="60">
        <v>60249</v>
      </c>
      <c r="F27" s="61">
        <v>60712</v>
      </c>
      <c r="G27" s="59"/>
      <c r="H27" s="59"/>
    </row>
    <row r="28" spans="1:8" x14ac:dyDescent="0.2">
      <c r="A28" s="68" t="s">
        <v>5</v>
      </c>
      <c r="B28" s="60">
        <v>62597</v>
      </c>
      <c r="C28" s="60">
        <v>63707</v>
      </c>
      <c r="D28" s="60">
        <v>60558</v>
      </c>
      <c r="E28" s="92">
        <v>65236</v>
      </c>
      <c r="F28" s="61">
        <v>62021</v>
      </c>
      <c r="G28" s="59"/>
      <c r="H28" s="59"/>
    </row>
    <row r="29" spans="1:8" x14ac:dyDescent="0.2">
      <c r="A29" s="68" t="s">
        <v>6</v>
      </c>
      <c r="B29" s="60">
        <v>59609</v>
      </c>
      <c r="C29" s="60">
        <v>62806</v>
      </c>
      <c r="D29" s="60">
        <v>64643</v>
      </c>
      <c r="E29" s="92">
        <v>66038</v>
      </c>
      <c r="F29" s="61">
        <v>65567</v>
      </c>
      <c r="G29" s="59"/>
      <c r="H29" s="59"/>
    </row>
    <row r="30" spans="1:8" x14ac:dyDescent="0.2">
      <c r="A30" s="68" t="s">
        <v>7</v>
      </c>
      <c r="B30" s="60">
        <v>52908</v>
      </c>
      <c r="C30" s="60">
        <v>56042</v>
      </c>
      <c r="D30" s="60">
        <v>59264</v>
      </c>
      <c r="E30" s="92">
        <v>60236</v>
      </c>
      <c r="F30" s="61">
        <v>58785</v>
      </c>
      <c r="G30" s="59"/>
      <c r="H30" s="59"/>
    </row>
    <row r="31" spans="1:8" x14ac:dyDescent="0.2">
      <c r="A31" s="68" t="s">
        <v>8</v>
      </c>
      <c r="B31" s="60">
        <v>60604</v>
      </c>
      <c r="C31" s="60">
        <v>62970</v>
      </c>
      <c r="D31" s="60">
        <v>64412</v>
      </c>
      <c r="E31" s="92">
        <v>63263</v>
      </c>
      <c r="F31" s="61">
        <v>62924</v>
      </c>
      <c r="G31" s="59"/>
      <c r="H31" s="59"/>
    </row>
    <row r="32" spans="1:8" x14ac:dyDescent="0.2">
      <c r="A32" s="68" t="s">
        <v>9</v>
      </c>
      <c r="B32" s="60">
        <v>63846</v>
      </c>
      <c r="C32" s="60">
        <v>62970</v>
      </c>
      <c r="D32" s="60">
        <v>66778</v>
      </c>
      <c r="E32" s="92">
        <v>67191</v>
      </c>
      <c r="F32" s="61">
        <v>66307</v>
      </c>
      <c r="G32" s="59"/>
      <c r="H32" s="59"/>
    </row>
    <row r="33" spans="1:8" x14ac:dyDescent="0.2">
      <c r="A33" s="68" t="s">
        <v>10</v>
      </c>
      <c r="B33" s="60">
        <v>62963</v>
      </c>
      <c r="C33" s="60">
        <v>65814</v>
      </c>
      <c r="D33" s="60">
        <v>68393</v>
      </c>
      <c r="E33" s="92">
        <v>66736</v>
      </c>
      <c r="F33" s="61">
        <v>65502</v>
      </c>
      <c r="G33" s="59"/>
      <c r="H33" s="59"/>
    </row>
    <row r="34" spans="1:8" x14ac:dyDescent="0.2">
      <c r="A34" s="68" t="s">
        <v>11</v>
      </c>
      <c r="B34" s="60">
        <v>60793</v>
      </c>
      <c r="C34" s="60">
        <v>62097</v>
      </c>
      <c r="D34" s="60">
        <v>61858</v>
      </c>
      <c r="E34" s="92">
        <v>59497</v>
      </c>
      <c r="F34" s="61"/>
      <c r="G34" s="59"/>
      <c r="H34" s="59"/>
    </row>
    <row r="35" spans="1:8" x14ac:dyDescent="0.2">
      <c r="A35" s="68" t="s">
        <v>12</v>
      </c>
      <c r="B35" s="60">
        <v>52704</v>
      </c>
      <c r="C35" s="60">
        <v>51784</v>
      </c>
      <c r="D35" s="60">
        <v>53323</v>
      </c>
      <c r="E35" s="92">
        <v>52266</v>
      </c>
      <c r="F35" s="61"/>
      <c r="G35" s="59"/>
      <c r="H35" s="59"/>
    </row>
    <row r="36" spans="1:8" x14ac:dyDescent="0.2">
      <c r="A36" s="59"/>
      <c r="B36" s="60"/>
      <c r="C36" s="64"/>
      <c r="D36" s="64"/>
      <c r="E36" s="64"/>
      <c r="F36" s="59"/>
      <c r="G36" s="59"/>
      <c r="H36" s="59"/>
    </row>
    <row r="37" spans="1:8" x14ac:dyDescent="0.2">
      <c r="A37" s="59"/>
      <c r="B37" s="61"/>
      <c r="C37" s="61"/>
      <c r="D37" s="61"/>
      <c r="E37" s="61"/>
      <c r="F37" s="59"/>
      <c r="G37" s="59"/>
      <c r="H37" s="59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Hovedtall</vt:lpstr>
      <vt:lpstr>Passasjer inkl. spedbarn - Måne</vt:lpstr>
      <vt:lpstr>Passasjerer inkl. spedbarn - Hi</vt:lpstr>
      <vt:lpstr>Flybevegelser - Måned</vt:lpstr>
      <vt:lpstr>Flybevegelser - Hittil i år</vt:lpstr>
      <vt:lpstr>Frakt og Post - Måned</vt:lpstr>
      <vt:lpstr>Frakt og Post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Odd Nakland</cp:lastModifiedBy>
  <cp:lastPrinted>2015-11-10T10:23:52Z</cp:lastPrinted>
  <dcterms:created xsi:type="dcterms:W3CDTF">2000-12-05T13:34:37Z</dcterms:created>
  <dcterms:modified xsi:type="dcterms:W3CDTF">2015-11-17T19:40:59Z</dcterms:modified>
</cp:coreProperties>
</file>