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452" windowWidth="24240" windowHeight="4476" tabRatio="1000"/>
  </bookViews>
  <sheets>
    <sheet name="Hovedtall" sheetId="1" r:id="rId1"/>
    <sheet name="Passasjer inkl. spedbarn - Måne" sheetId="40210" r:id="rId2"/>
    <sheet name="Flybevegelser - Måned" sheetId="40208" r:id="rId3"/>
    <sheet name="Frakt og Post - Måned" sheetId="40206" r:id="rId4"/>
    <sheet name="Main" sheetId="40202" state="hidden" r:id="rId5"/>
    <sheet name="Tall til grafer" sheetId="40201" state="hidden" r:id="rId6"/>
  </sheets>
  <externalReferences>
    <externalReference r:id="rId7"/>
    <externalReference r:id="rId8"/>
    <externalReference r:id="rId9"/>
  </externalReferences>
  <definedNames>
    <definedName name="Recover" localSheetId="2">[1]Macro1!$A$221</definedName>
    <definedName name="Recover" localSheetId="1">[2]Macro1!$A$245</definedName>
    <definedName name="Recover">[3]Macro1!$A$245</definedName>
    <definedName name="TableName">"Dummy"</definedName>
    <definedName name="_xlnm.Print_Area" localSheetId="0">Hovedtall!$A$1:$I$62</definedName>
    <definedName name="_xlnm.Print_Area" localSheetId="4">Main!$A$1:$I$63</definedName>
  </definedNames>
  <calcPr calcId="145621"/>
</workbook>
</file>

<file path=xl/calcChain.xml><?xml version="1.0" encoding="utf-8"?>
<calcChain xmlns="http://schemas.openxmlformats.org/spreadsheetml/2006/main">
  <c r="R57" i="40210" l="1"/>
  <c r="Q57" i="40210"/>
  <c r="P57" i="40210"/>
  <c r="O57" i="40210"/>
  <c r="N57" i="40210"/>
  <c r="M57" i="40210"/>
  <c r="L57" i="40210"/>
  <c r="K57" i="40210"/>
  <c r="J57" i="40210"/>
  <c r="I57" i="40210"/>
  <c r="H57" i="40210"/>
  <c r="G57" i="40210"/>
  <c r="F57" i="40210"/>
  <c r="E57" i="40210"/>
  <c r="D57" i="40210"/>
  <c r="R56" i="40210"/>
  <c r="Q56" i="40210"/>
  <c r="P56" i="40210"/>
  <c r="O56" i="40210"/>
  <c r="N56" i="40210"/>
  <c r="M56" i="40210"/>
  <c r="L56" i="40210"/>
  <c r="K56" i="40210"/>
  <c r="J56" i="40210"/>
  <c r="I56" i="40210"/>
  <c r="H56" i="40210"/>
  <c r="G56" i="40210"/>
  <c r="F56" i="40210"/>
  <c r="E56" i="40210"/>
  <c r="D56" i="40210"/>
  <c r="R55" i="40210"/>
  <c r="Q55" i="40210"/>
  <c r="P55" i="40210"/>
  <c r="O55" i="40210"/>
  <c r="N55" i="40210"/>
  <c r="M55" i="40210"/>
  <c r="L55" i="40210"/>
  <c r="K55" i="40210"/>
  <c r="J55" i="40210"/>
  <c r="I55" i="40210"/>
  <c r="H55" i="40210"/>
  <c r="G55" i="40210"/>
  <c r="F55" i="40210"/>
  <c r="E55" i="40210"/>
  <c r="D55" i="40210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6" l="1"/>
  <c r="Q57" i="40206"/>
  <c r="P57" i="40206"/>
  <c r="O57" i="40206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R56" i="40206"/>
  <c r="Q56" i="40206"/>
  <c r="P56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R55" i="40206"/>
  <c r="Q55" i="40206"/>
  <c r="P55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B7" i="40202" l="1"/>
  <c r="G43" i="40202"/>
  <c r="F43" i="40202"/>
  <c r="C43" i="40202"/>
  <c r="B43" i="40202"/>
  <c r="G42" i="40202"/>
  <c r="F42" i="40202"/>
  <c r="F41" i="40202" s="1"/>
  <c r="C42" i="40202"/>
  <c r="B42" i="40202"/>
  <c r="B41" i="40202" s="1"/>
  <c r="G39" i="40202"/>
  <c r="F39" i="40202"/>
  <c r="C39" i="40202"/>
  <c r="B39" i="40202"/>
  <c r="G38" i="40202"/>
  <c r="F38" i="40202"/>
  <c r="C38" i="40202"/>
  <c r="B38" i="40202"/>
  <c r="G33" i="40202"/>
  <c r="F33" i="40202"/>
  <c r="C33" i="40202"/>
  <c r="B33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H19" i="40202" s="1"/>
  <c r="C19" i="40202"/>
  <c r="B19" i="40202"/>
  <c r="G18" i="40202"/>
  <c r="G17" i="40202" s="1"/>
  <c r="F18" i="40202"/>
  <c r="H18" i="40202" s="1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2" i="1"/>
  <c r="H41" i="1"/>
  <c r="H38" i="1"/>
  <c r="H37" i="1"/>
  <c r="D42" i="1"/>
  <c r="D41" i="1"/>
  <c r="D38" i="1"/>
  <c r="D37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17" i="1"/>
  <c r="B17" i="1"/>
  <c r="C8" i="1"/>
  <c r="C13" i="1" s="1"/>
  <c r="F40" i="1"/>
  <c r="F36" i="1"/>
  <c r="D27" i="1"/>
  <c r="D12" i="1"/>
  <c r="H27" i="1"/>
  <c r="G36" i="1"/>
  <c r="G40" i="1"/>
  <c r="B36" i="1"/>
  <c r="B40" i="1"/>
  <c r="C36" i="1"/>
  <c r="C40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H39" i="40202" l="1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4" i="1"/>
  <c r="D38" i="40202"/>
  <c r="F17" i="40202"/>
  <c r="H17" i="40202" s="1"/>
  <c r="F44" i="1"/>
  <c r="G41" i="40202"/>
  <c r="H41" i="40202" s="1"/>
  <c r="D42" i="40202"/>
  <c r="D39" i="40202"/>
  <c r="H27" i="40202"/>
  <c r="H25" i="40202"/>
  <c r="H24" i="40202"/>
  <c r="H23" i="40202"/>
  <c r="H22" i="1"/>
  <c r="H20" i="40202"/>
  <c r="D33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33" i="40202"/>
  <c r="H43" i="40202"/>
  <c r="H40" i="1"/>
  <c r="G44" i="1"/>
  <c r="H42" i="40202"/>
  <c r="G37" i="40202"/>
  <c r="H36" i="1"/>
  <c r="B44" i="1"/>
  <c r="D40" i="1"/>
  <c r="C41" i="40202"/>
  <c r="D41" i="40202" s="1"/>
  <c r="C37" i="40202"/>
  <c r="D36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8" i="40202" l="1"/>
  <c r="F13" i="40202"/>
  <c r="H13" i="40202" s="1"/>
  <c r="H44" i="1"/>
  <c r="H37" i="40202"/>
  <c r="F45" i="40202"/>
  <c r="D37" i="40202"/>
  <c r="F28" i="40202"/>
  <c r="F31" i="40202" s="1"/>
  <c r="D17" i="40202"/>
  <c r="G45" i="40202"/>
  <c r="D44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<sst xmlns="http://schemas.openxmlformats.org/spreadsheetml/2006/main" count="1261" uniqueCount="301">
  <si>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</si>
  <si>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</si>
  <si>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</si>
  <si>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</si>
  <si>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</si>
  <si>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</si>
  <si>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</si>
  <si>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</si>
  <si>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</si>
  <si>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</si>
  <si>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</si>
  <si>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</si>
  <si>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</si>
  <si>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</si>
  <si>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</si>
  <si>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</si>
  <si>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</si>
  <si>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</si>
  <si>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</si>
  <si>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</si>
  <si>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</si>
  <si>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</si>
  <si>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Overflygning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</si>
  <si>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</si>
  <si>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</si>
  <si>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</si>
  <si>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</si>
  <si>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</si>
  <si>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</si>
  <si>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>*SUM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</si>
  <si>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</si>
  <si>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</si>
  <si>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</si>
  <si>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</si>
  <si>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</si>
  <si>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</si>
  <si>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</si>
  <si>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</si>
  <si>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</si>
  <si>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</si>
  <si>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</si>
  <si>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</si>
  <si>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</si>
  <si>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</si>
  <si>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</si>
  <si>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</si>
  <si>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</si>
  <si>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</si>
  <si>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</si>
  <si>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</si>
  <si>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</si>
  <si>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 xml:space="preserve">Date 10.02.2015 </t>
  </si>
  <si>
    <t xml:space="preserve">Dato 10.02.2015 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</si>
  <si>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</si>
  <si>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</si>
  <si>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</si>
  <si>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</si>
  <si>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>Januar</t>
  </si>
  <si>
    <t>January</t>
  </si>
  <si>
    <t xml:space="preserve"> </t>
  </si>
  <si>
    <t>IATA</t>
  </si>
  <si>
    <t>Lufthavn</t>
  </si>
  <si>
    <t>Total</t>
  </si>
  <si>
    <t>Endring Total</t>
  </si>
  <si>
    <t>Sortering</t>
  </si>
  <si>
    <t>Avinor Konsern</t>
  </si>
  <si>
    <t>Avinor</t>
  </si>
  <si>
    <t>Lufthavn Navn Eng</t>
  </si>
  <si>
    <t>Divisjon Eng</t>
  </si>
  <si>
    <t>OSLO LUFTHAVN AS</t>
  </si>
  <si>
    <t>OSL</t>
  </si>
  <si>
    <t>OSLO LUFTHAVN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</si>
  <si>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</si>
  <si>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</si>
  <si>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</si>
  <si>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</si>
  <si>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</si>
  <si>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</si>
  <si>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</si>
  <si>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</si>
  <si>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</si>
  <si>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</si>
  <si>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</si>
  <si>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</si>
  <si>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</si>
  <si>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</si>
  <si>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</si>
  <si>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</si>
  <si>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</si>
  <si>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</si>
  <si>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</si>
  <si>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</si>
  <si>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</si>
  <si>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</si>
  <si>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</si>
  <si>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</si>
  <si>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</si>
  <si>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</si>
  <si>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</si>
  <si>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</si>
  <si>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</si>
  <si>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</si>
  <si>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</si>
  <si>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</si>
  <si>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</si>
  <si>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</si>
  <si>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</si>
  <si>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</si>
  <si>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</si>
  <si>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</si>
  <si>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</si>
  <si>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</si>
  <si>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</si>
  <si>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</si>
  <si>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</si>
  <si>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</si>
  <si>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</si>
  <si>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</si>
  <si>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</si>
  <si>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</si>
  <si>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</si>
  <si>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</si>
  <si>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</si>
  <si>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</si>
  <si>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</si>
  <si>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</si>
  <si>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</si>
  <si>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</si>
  <si>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</si>
  <si>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</si>
  <si>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</si>
  <si>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</si>
  <si>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</si>
  <si>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</si>
  <si>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</si>
  <si>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</si>
  <si>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</si>
  <si>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</si>
  <si>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</si>
  <si>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</si>
  <si>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</si>
  <si>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</si>
  <si>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</si>
  <si>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</si>
  <si>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</si>
  <si>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</si>
  <si>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</si>
  <si>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</si>
  <si>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</si>
  <si>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</si>
  <si>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</si>
  <si>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</si>
  <si>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</si>
  <si>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</si>
  <si>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</si>
  <si>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</si>
  <si>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</si>
  <si>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</si>
  <si>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</si>
  <si>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</si>
  <si>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</si>
  <si>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</si>
  <si>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</si>
  <si>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</si>
  <si>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</si>
  <si>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</si>
  <si>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</si>
  <si>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</si>
  <si>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</si>
  <si>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</si>
  <si>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</si>
  <si>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</si>
  <si>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</si>
  <si>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</si>
  <si>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</si>
  <si>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</si>
  <si>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</si>
  <si>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</si>
  <si>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</si>
  <si>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</si>
  <si>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</si>
  <si>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</si>
  <si>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</si>
  <si>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</si>
  <si>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</si>
  <si>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</si>
  <si>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</si>
  <si>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</si>
  <si>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</si>
  <si>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</si>
  <si>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</si>
  <si>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</si>
  <si>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</si>
  <si>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</si>
  <si>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</si>
  <si>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</si>
  <si>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</si>
  <si>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</si>
  <si>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</si>
  <si>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</si>
  <si>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</si>
  <si>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</si>
  <si>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</si>
  <si>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</si>
  <si>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</si>
  <si>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</si>
  <si>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</si>
  <si>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</si>
  <si>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</si>
  <si>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</si>
  <si>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</si>
  <si>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</si>
  <si>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</si>
  <si>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</si>
  <si>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</si>
  <si>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</si>
  <si>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</si>
  <si>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</si>
  <si>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</si>
  <si>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</si>
  <si>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</si>
  <si>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</si>
  <si>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</si>
  <si>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</si>
  <si>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</si>
  <si>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</si>
  <si>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</si>
  <si>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</si>
  <si>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</si>
  <si>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</si>
  <si>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</si>
  <si>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</si>
  <si>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</si>
  <si>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</si>
  <si>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</si>
  <si>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</si>
  <si>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</si>
  <si>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</si>
  <si>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</si>
  <si>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</si>
  <si>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</si>
  <si>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</si>
  <si>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</si>
  <si>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Januar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</si>
  <si>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</si>
  <si>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</si>
  <si>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</si>
  <si>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</si>
  <si>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</si>
  <si>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</si>
  <si>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</si>
  <si>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</si>
  <si>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</si>
  <si>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</si>
  <si>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</si>
  <si>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</si>
  <si>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</si>
  <si>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**(OBS-Fraktdata er mangelfulle pga. manglende rapportering !)</t>
  </si>
  <si>
    <t xml:space="preserve">     **Utland</t>
  </si>
  <si>
    <t xml:space="preserve">    **Innland</t>
  </si>
  <si>
    <t>Januar 2015 -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</si>
  <si>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</si>
  <si>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</si>
  <si>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</si>
  <si>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</si>
  <si>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</si>
  <si>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</si>
  <si>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</si>
  <si>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</si>
  <si>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</si>
  <si>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</si>
  <si>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</si>
  <si>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</si>
  <si>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</si>
  <si>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</si>
  <si>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</si>
  <si>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-</t>
  </si>
  <si>
    <t>Passasjerer januar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</si>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</sst>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,###,###,###,###,###,###,###,###,###,###,###,##0"/>
    <numFmt numFmtId="179" formatCode="##########0"/>
    <numFmt numFmtId="180" formatCode="#####################################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3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72" fontId="17" fillId="0" borderId="5" xfId="0" applyNumberFormat="1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" fillId="0" borderId="0" xfId="8" applyFont="1"/>
    <xf numFmtId="0" fontId="23" fillId="4" borderId="16" xfId="8" applyFont="1" applyFill="1" applyBorder="1" applyAlignment="1">
      <alignment horizontal="left" vertical="top"/>
    </xf>
    <xf numFmtId="0" fontId="23" fillId="4" borderId="16" xfId="8" applyFont="1" applyFill="1" applyBorder="1" applyAlignment="1">
      <alignment horizontal="left" vertical="top" wrapText="1"/>
    </xf>
    <xf numFmtId="0" fontId="23" fillId="5" borderId="16" xfId="8" applyFont="1" applyFill="1" applyBorder="1" applyAlignment="1">
      <alignment horizontal="left" vertical="top"/>
    </xf>
    <xf numFmtId="0" fontId="23" fillId="6" borderId="16" xfId="8" applyFont="1" applyFill="1" applyBorder="1" applyAlignment="1">
      <alignment horizontal="left" vertical="top"/>
    </xf>
    <xf numFmtId="175" fontId="23" fillId="6" borderId="16" xfId="8" applyNumberFormat="1" applyFont="1" applyFill="1" applyBorder="1" applyAlignment="1">
      <alignment horizontal="right" vertical="top"/>
    </xf>
    <xf numFmtId="176" fontId="23" fillId="6" borderId="16" xfId="8" applyNumberFormat="1" applyFont="1" applyFill="1" applyBorder="1" applyAlignment="1">
      <alignment horizontal="right" vertical="top"/>
    </xf>
    <xf numFmtId="177" fontId="23" fillId="6" borderId="16" xfId="8" applyNumberFormat="1" applyFont="1" applyFill="1" applyBorder="1" applyAlignment="1">
      <alignment horizontal="left" vertical="top"/>
    </xf>
    <xf numFmtId="0" fontId="23" fillId="6" borderId="17" xfId="8" applyFont="1" applyFill="1" applyBorder="1" applyAlignment="1">
      <alignment horizontal="left" vertical="top"/>
    </xf>
    <xf numFmtId="177" fontId="23" fillId="6" borderId="17" xfId="8" applyNumberFormat="1" applyFont="1" applyFill="1" applyBorder="1" applyAlignment="1">
      <alignment horizontal="left" vertical="top"/>
    </xf>
    <xf numFmtId="0" fontId="23" fillId="6" borderId="18" xfId="8" applyFont="1" applyFill="1" applyBorder="1" applyAlignment="1">
      <alignment horizontal="left" vertical="top"/>
    </xf>
    <xf numFmtId="177" fontId="23" fillId="6" borderId="18" xfId="8" applyNumberFormat="1" applyFont="1" applyFill="1" applyBorder="1" applyAlignment="1">
      <alignment horizontal="left" vertical="top"/>
    </xf>
    <xf numFmtId="0" fontId="23" fillId="6" borderId="19" xfId="8" applyFont="1" applyFill="1" applyBorder="1" applyAlignment="1">
      <alignment horizontal="left" vertical="top"/>
    </xf>
    <xf numFmtId="0" fontId="23" fillId="4" borderId="16" xfId="8" applyFont="1" applyFill="1" applyBorder="1" applyAlignment="1">
      <alignment horizontal="right" vertical="top"/>
    </xf>
    <xf numFmtId="175" fontId="23" fillId="4" borderId="16" xfId="8" applyNumberFormat="1" applyFont="1" applyFill="1" applyBorder="1" applyAlignment="1">
      <alignment horizontal="right" vertical="top"/>
    </xf>
    <xf numFmtId="176" fontId="23" fillId="4" borderId="16" xfId="8" applyNumberFormat="1" applyFont="1" applyFill="1" applyBorder="1" applyAlignment="1">
      <alignment horizontal="right" vertical="top"/>
    </xf>
    <xf numFmtId="177" fontId="23" fillId="6" borderId="19" xfId="8" applyNumberFormat="1" applyFont="1" applyFill="1" applyBorder="1" applyAlignment="1">
      <alignment horizontal="left" vertical="top"/>
    </xf>
    <xf numFmtId="0" fontId="23" fillId="5" borderId="16" xfId="8" applyFont="1" applyFill="1" applyBorder="1" applyAlignment="1">
      <alignment horizontal="right" vertical="top"/>
    </xf>
    <xf numFmtId="0" fontId="23" fillId="4" borderId="17" xfId="8" applyFont="1" applyFill="1" applyBorder="1" applyAlignment="1">
      <alignment horizontal="left" vertical="top" wrapText="1"/>
    </xf>
    <xf numFmtId="178" fontId="23" fillId="4" borderId="16" xfId="8" applyNumberFormat="1" applyFont="1" applyFill="1" applyBorder="1" applyAlignment="1">
      <alignment horizontal="right" vertical="top"/>
    </xf>
    <xf numFmtId="0" fontId="24" fillId="0" borderId="0" xfId="8" applyFont="1" applyFill="1"/>
    <xf numFmtId="177" fontId="23" fillId="5" borderId="16" xfId="8" applyNumberFormat="1" applyFont="1" applyFill="1" applyBorder="1" applyAlignment="1">
      <alignment horizontal="right" vertical="top"/>
    </xf>
    <xf numFmtId="0" fontId="22" fillId="0" borderId="0" xfId="8" applyFont="1"/>
    <xf numFmtId="178" fontId="23" fillId="6" borderId="16" xfId="8" applyNumberFormat="1" applyFont="1" applyFill="1" applyBorder="1" applyAlignment="1">
      <alignment horizontal="right" vertical="top"/>
    </xf>
    <xf numFmtId="173" fontId="23" fillId="4" borderId="16" xfId="10" applyNumberFormat="1" applyFont="1" applyFill="1" applyBorder="1" applyAlignment="1">
      <alignment horizontal="right" vertical="top"/>
    </xf>
    <xf numFmtId="179" fontId="23" fillId="6" borderId="16" xfId="8" applyNumberFormat="1" applyFont="1" applyFill="1" applyBorder="1" applyAlignment="1">
      <alignment horizontal="right" vertical="top"/>
    </xf>
    <xf numFmtId="179" fontId="23" fillId="5" borderId="16" xfId="8" applyNumberFormat="1" applyFont="1" applyFill="1" applyBorder="1" applyAlignment="1">
      <alignment horizontal="right" vertical="top"/>
    </xf>
    <xf numFmtId="173" fontId="23" fillId="4" borderId="16" xfId="3" applyNumberFormat="1" applyFont="1" applyFill="1" applyBorder="1" applyAlignment="1">
      <alignment horizontal="right" vertical="top"/>
    </xf>
    <xf numFmtId="178" fontId="25" fillId="0" borderId="16" xfId="8" applyNumberFormat="1" applyFont="1" applyFill="1" applyBorder="1" applyAlignment="1">
      <alignment horizontal="right" vertical="top"/>
    </xf>
    <xf numFmtId="173" fontId="25" fillId="0" borderId="16" xfId="3" applyNumberFormat="1" applyFont="1" applyFill="1" applyBorder="1" applyAlignment="1">
      <alignment horizontal="right" vertical="top"/>
    </xf>
    <xf numFmtId="0" fontId="23" fillId="4" borderId="16" xfId="8" applyFont="1" applyFill="1" applyBorder="1" applyAlignment="1">
      <alignment horizontal="left" vertical="center" wrapText="1"/>
    </xf>
    <xf numFmtId="0" fontId="23" fillId="5" borderId="16" xfId="8" applyFont="1" applyFill="1" applyBorder="1" applyAlignment="1">
      <alignment horizontal="left" vertical="center" wrapText="1"/>
    </xf>
    <xf numFmtId="180" fontId="23" fillId="6" borderId="16" xfId="8" applyNumberFormat="1" applyFont="1" applyFill="1" applyBorder="1" applyAlignment="1">
      <alignment horizontal="right" vertical="top"/>
    </xf>
    <xf numFmtId="180" fontId="23" fillId="4" borderId="16" xfId="8" applyNumberFormat="1" applyFont="1" applyFill="1" applyBorder="1" applyAlignment="1">
      <alignment horizontal="right" vertical="top"/>
    </xf>
    <xf numFmtId="179" fontId="23" fillId="4" borderId="16" xfId="8" applyNumberFormat="1" applyFont="1" applyFill="1" applyBorder="1" applyAlignment="1">
      <alignment horizontal="right" vertical="top"/>
    </xf>
    <xf numFmtId="0" fontId="26" fillId="0" borderId="0" xfId="0" applyFont="1" applyAlignment="1">
      <alignment vertical="center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75872"/>
        <c:axId val="67377792"/>
      </c:lineChart>
      <c:catAx>
        <c:axId val="6737587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737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37779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737587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37792"/>
        <c:axId val="65307776"/>
      </c:lineChart>
      <c:catAx>
        <c:axId val="152337792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53077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653077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23377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8544"/>
        <c:axId val="66350080"/>
      </c:lineChart>
      <c:catAx>
        <c:axId val="66348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35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35008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348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392"/>
        <c:axId val="66364928"/>
      </c:lineChart>
      <c:catAx>
        <c:axId val="66363392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36492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6636492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3633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57</xdr:row>
      <xdr:rowOff>0</xdr:rowOff>
    </xdr:from>
    <xdr:to>
      <xdr:col>8</xdr:col>
      <xdr:colOff>0</xdr:colOff>
      <xdr:row>60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2</xdr:col>
      <xdr:colOff>819150</xdr:colOff>
      <xdr:row>56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45</xdr:row>
      <xdr:rowOff>9525</xdr:rowOff>
    </xdr:from>
    <xdr:to>
      <xdr:col>8</xdr:col>
      <xdr:colOff>9525</xdr:colOff>
      <xdr:row>56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TO/Downloads/Discoverer%20Rapporter/201501_M&#229;nedsstatistikk_FLYBEVEGEL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TO/Downloads/Discoverer%20Rapporter/201501_M&#229;nedsstatistikk_PAX_IN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21">
          <cell r="A221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tabSelected="1" topLeftCell="A28" zoomScaleNormal="100" workbookViewId="0">
      <selection activeCell="C39" sqref="C39"/>
    </sheetView>
  </sheetViews>
  <sheetFormatPr baseColWidth="10"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2" customWidth="1"/>
    <col min="5" max="5" width="2.33203125" style="2" customWidth="1"/>
    <col min="6" max="7" width="13.88671875" style="2" customWidth="1"/>
    <col min="8" max="8" width="8.6640625" style="32" customWidth="1"/>
    <col min="9" max="12" width="10.88671875" style="2" customWidth="1"/>
    <col min="13" max="13" width="13.44140625" style="33" bestFit="1" customWidth="1"/>
    <col min="14" max="14" width="11.33203125" style="43" customWidth="1"/>
    <col min="15" max="15" width="10.33203125" style="43" customWidth="1"/>
    <col min="16" max="17" width="10.88671875" style="33" customWidth="1"/>
    <col min="18" max="16384" width="10.88671875" style="2"/>
  </cols>
  <sheetData>
    <row r="1" spans="1:17" ht="73.5" customHeight="1" x14ac:dyDescent="0.3">
      <c r="A1" s="142" t="s">
        <v>31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28" t="s">
        <v>52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81" t="s">
        <v>57</v>
      </c>
      <c r="C3" s="4"/>
      <c r="D3" s="5"/>
      <c r="E3" s="6"/>
      <c r="F3" s="80" t="s">
        <v>35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3">
      <c r="A7" s="97" t="s">
        <v>15</v>
      </c>
      <c r="B7" s="72">
        <v>2095084</v>
      </c>
      <c r="C7" s="73">
        <v>2214398</v>
      </c>
      <c r="D7" s="55">
        <f>(B7-C7)/C7</f>
        <v>-5.3881009646865652E-2</v>
      </c>
      <c r="E7" s="54"/>
      <c r="F7" s="72">
        <v>2095084</v>
      </c>
      <c r="G7" s="73">
        <v>2214398</v>
      </c>
      <c r="H7" s="55">
        <f>(F7-G7)/G7</f>
        <v>-5.3881009646865652E-2</v>
      </c>
      <c r="I7" s="44"/>
      <c r="J7" s="45"/>
    </row>
    <row r="8" spans="1:17" ht="15" customHeight="1" x14ac:dyDescent="0.3">
      <c r="A8" s="98" t="s">
        <v>16</v>
      </c>
      <c r="B8" s="16">
        <f>SUM(B9:B10)</f>
        <v>1192149</v>
      </c>
      <c r="C8" s="17">
        <f>SUM(C9:C10)</f>
        <v>1193592</v>
      </c>
      <c r="D8" s="36">
        <f>(B8-C8)/C8</f>
        <v>-1.2089558241006977E-3</v>
      </c>
      <c r="E8" s="54"/>
      <c r="F8" s="16">
        <f>SUM(F9:F10)</f>
        <v>1192149</v>
      </c>
      <c r="G8" s="17">
        <f>SUM(G9:G10)</f>
        <v>1193592</v>
      </c>
      <c r="H8" s="36">
        <f>(F8-G8)/G8</f>
        <v>-1.2089558241006977E-3</v>
      </c>
      <c r="I8" s="44"/>
      <c r="J8" s="45"/>
    </row>
    <row r="9" spans="1:17" ht="15" customHeight="1" x14ac:dyDescent="0.3">
      <c r="A9" s="99" t="s">
        <v>17</v>
      </c>
      <c r="B9" s="74">
        <v>1086465</v>
      </c>
      <c r="C9" s="75">
        <v>1074718</v>
      </c>
      <c r="D9" s="18">
        <f>(B9-C9)/C9</f>
        <v>1.0930309160170388E-2</v>
      </c>
      <c r="E9" s="54"/>
      <c r="F9" s="74">
        <v>1086465</v>
      </c>
      <c r="G9" s="75">
        <v>1074718</v>
      </c>
      <c r="H9" s="18">
        <f>(F9-G9)/G9</f>
        <v>1.0930309160170388E-2</v>
      </c>
      <c r="J9" s="45"/>
    </row>
    <row r="10" spans="1:17" ht="15" customHeight="1" x14ac:dyDescent="0.3">
      <c r="A10" s="99" t="s">
        <v>18</v>
      </c>
      <c r="B10" s="74">
        <v>105684</v>
      </c>
      <c r="C10" s="75">
        <v>118874</v>
      </c>
      <c r="D10" s="18">
        <f>(B10-C10)/C10</f>
        <v>-0.11095782088598011</v>
      </c>
      <c r="E10" s="54"/>
      <c r="F10" s="74">
        <v>105684</v>
      </c>
      <c r="G10" s="75">
        <v>118874</v>
      </c>
      <c r="H10" s="18">
        <f>(F10-G10)/G10</f>
        <v>-0.11095782088598011</v>
      </c>
      <c r="J10" s="45"/>
    </row>
    <row r="11" spans="1:17" ht="15" customHeight="1" x14ac:dyDescent="0.3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3">
      <c r="A12" s="98" t="s">
        <v>21</v>
      </c>
      <c r="B12" s="76">
        <v>47792</v>
      </c>
      <c r="C12" s="77">
        <v>58495</v>
      </c>
      <c r="D12" s="48">
        <f>(B12-C12)/C12</f>
        <v>-0.18297290366698007</v>
      </c>
      <c r="E12" s="54"/>
      <c r="F12" s="76">
        <v>47792</v>
      </c>
      <c r="G12" s="77">
        <v>58495</v>
      </c>
      <c r="H12" s="48">
        <f>(F12-G12)/G12</f>
        <v>-0.18297290366698007</v>
      </c>
      <c r="J12" s="45"/>
    </row>
    <row r="13" spans="1:17" ht="15" customHeight="1" x14ac:dyDescent="0.3">
      <c r="A13" s="98" t="s">
        <v>19</v>
      </c>
      <c r="B13" s="16">
        <f>B7+B8+B12</f>
        <v>3335025</v>
      </c>
      <c r="C13" s="17">
        <f>C7+C8+C12</f>
        <v>3466485</v>
      </c>
      <c r="D13" s="36">
        <f>(B13-C13)/C13</f>
        <v>-3.7923141164609105E-2</v>
      </c>
      <c r="E13" s="54"/>
      <c r="F13" s="16">
        <f>F7+F8+F12</f>
        <v>3335025</v>
      </c>
      <c r="G13" s="17">
        <f>G7+G8+G12</f>
        <v>3466485</v>
      </c>
      <c r="H13" s="36">
        <f>(F13-G13)/G13</f>
        <v>-3.7923141164609105E-2</v>
      </c>
      <c r="J13" s="45"/>
    </row>
    <row r="14" spans="1:17" ht="15" customHeight="1" x14ac:dyDescent="0.3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25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3">
      <c r="A17" s="97" t="s">
        <v>15</v>
      </c>
      <c r="B17" s="14">
        <f>SUM(B18:B20)</f>
        <v>40163</v>
      </c>
      <c r="C17" s="15">
        <f>SUM(C18:C20)</f>
        <v>41841</v>
      </c>
      <c r="D17" s="55">
        <f>(B17-C17)/C17</f>
        <v>-4.0104204010420398E-2</v>
      </c>
      <c r="E17" s="19"/>
      <c r="F17" s="14">
        <f>SUM(F18:F20)</f>
        <v>40163</v>
      </c>
      <c r="G17" s="15">
        <f>SUM(G18:G20)</f>
        <v>41841</v>
      </c>
      <c r="H17" s="55">
        <f>(F17-G17)/G17</f>
        <v>-4.0104204010420398E-2</v>
      </c>
      <c r="J17" s="47"/>
    </row>
    <row r="18" spans="1:10" ht="15" customHeight="1" x14ac:dyDescent="0.3">
      <c r="A18" s="99" t="s">
        <v>17</v>
      </c>
      <c r="B18" s="74">
        <v>38407</v>
      </c>
      <c r="C18" s="75">
        <v>40012</v>
      </c>
      <c r="D18" s="18">
        <f t="shared" ref="D18:D31" si="0">(B18-C18)/C18</f>
        <v>-4.0112966110166952E-2</v>
      </c>
      <c r="E18" s="19"/>
      <c r="F18" s="74">
        <v>38407</v>
      </c>
      <c r="G18" s="75">
        <v>40012</v>
      </c>
      <c r="H18" s="18">
        <f t="shared" ref="H18:H31" si="1">(F18-G18)/G18</f>
        <v>-4.0112966110166952E-2</v>
      </c>
      <c r="J18" s="45"/>
    </row>
    <row r="19" spans="1:10" ht="15" customHeight="1" x14ac:dyDescent="0.3">
      <c r="A19" s="99" t="s">
        <v>18</v>
      </c>
      <c r="B19" s="74">
        <v>430</v>
      </c>
      <c r="C19" s="75">
        <v>438</v>
      </c>
      <c r="D19" s="18">
        <f t="shared" si="0"/>
        <v>-1.8264840182648401E-2</v>
      </c>
      <c r="E19" s="19"/>
      <c r="F19" s="74">
        <v>430</v>
      </c>
      <c r="G19" s="75">
        <v>438</v>
      </c>
      <c r="H19" s="18">
        <f t="shared" si="1"/>
        <v>-1.8264840182648401E-2</v>
      </c>
      <c r="J19" s="45"/>
    </row>
    <row r="20" spans="1:10" ht="15" customHeight="1" x14ac:dyDescent="0.3">
      <c r="A20" s="99" t="s">
        <v>20</v>
      </c>
      <c r="B20" s="74">
        <v>1326</v>
      </c>
      <c r="C20" s="75">
        <v>1391</v>
      </c>
      <c r="D20" s="18">
        <f t="shared" si="0"/>
        <v>-4.6728971962616821E-2</v>
      </c>
      <c r="E20" s="19"/>
      <c r="F20" s="74">
        <v>1326</v>
      </c>
      <c r="G20" s="75">
        <v>1391</v>
      </c>
      <c r="H20" s="18">
        <f t="shared" si="1"/>
        <v>-4.6728971962616821E-2</v>
      </c>
      <c r="J20" s="45"/>
    </row>
    <row r="21" spans="1:10" ht="15" customHeight="1" x14ac:dyDescent="0.3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98" t="s">
        <v>16</v>
      </c>
      <c r="B22" s="16">
        <f>SUM(B23:B25)</f>
        <v>13057</v>
      </c>
      <c r="C22" s="17">
        <f>SUM(C23:C25)</f>
        <v>13745</v>
      </c>
      <c r="D22" s="36">
        <f t="shared" si="0"/>
        <v>-5.0054565296471447E-2</v>
      </c>
      <c r="E22" s="19"/>
      <c r="F22" s="16">
        <f>SUM(F23:F25)</f>
        <v>13057</v>
      </c>
      <c r="G22" s="17">
        <f>SUM(G23:G25)</f>
        <v>13745</v>
      </c>
      <c r="H22" s="36">
        <f t="shared" si="1"/>
        <v>-5.0054565296471447E-2</v>
      </c>
      <c r="J22" s="45"/>
    </row>
    <row r="23" spans="1:10" ht="15" customHeight="1" x14ac:dyDescent="0.3">
      <c r="A23" s="99" t="s">
        <v>17</v>
      </c>
      <c r="B23" s="74">
        <v>11820</v>
      </c>
      <c r="C23" s="75">
        <v>12429</v>
      </c>
      <c r="D23" s="18">
        <f t="shared" si="0"/>
        <v>-4.8998310403089551E-2</v>
      </c>
      <c r="E23" s="19"/>
      <c r="F23" s="74">
        <v>11820</v>
      </c>
      <c r="G23" s="75">
        <v>12429</v>
      </c>
      <c r="H23" s="18">
        <f t="shared" si="1"/>
        <v>-4.8998310403089551E-2</v>
      </c>
      <c r="J23" s="45"/>
    </row>
    <row r="24" spans="1:10" ht="15" customHeight="1" x14ac:dyDescent="0.3">
      <c r="A24" s="99" t="s">
        <v>18</v>
      </c>
      <c r="B24" s="74">
        <v>782</v>
      </c>
      <c r="C24" s="75">
        <v>905</v>
      </c>
      <c r="D24" s="18">
        <f t="shared" si="0"/>
        <v>-0.13591160220994475</v>
      </c>
      <c r="E24" s="19"/>
      <c r="F24" s="74">
        <v>782</v>
      </c>
      <c r="G24" s="75">
        <v>905</v>
      </c>
      <c r="H24" s="18">
        <f t="shared" si="1"/>
        <v>-0.13591160220994475</v>
      </c>
      <c r="J24" s="45"/>
    </row>
    <row r="25" spans="1:10" ht="15" customHeight="1" x14ac:dyDescent="0.3">
      <c r="A25" s="99" t="s">
        <v>20</v>
      </c>
      <c r="B25" s="74">
        <v>455</v>
      </c>
      <c r="C25" s="75">
        <v>411</v>
      </c>
      <c r="D25" s="18">
        <f t="shared" si="0"/>
        <v>0.1070559610705596</v>
      </c>
      <c r="E25" s="19"/>
      <c r="F25" s="74">
        <v>455</v>
      </c>
      <c r="G25" s="75">
        <v>411</v>
      </c>
      <c r="H25" s="18">
        <f t="shared" si="1"/>
        <v>0.1070559610705596</v>
      </c>
      <c r="J25" s="45"/>
    </row>
    <row r="26" spans="1:10" ht="15" customHeight="1" x14ac:dyDescent="0.3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3">
      <c r="A27" s="98" t="s">
        <v>21</v>
      </c>
      <c r="B27" s="76">
        <v>3605</v>
      </c>
      <c r="C27" s="77">
        <v>4260</v>
      </c>
      <c r="D27" s="36">
        <f t="shared" si="0"/>
        <v>-0.15375586854460094</v>
      </c>
      <c r="E27" s="19"/>
      <c r="F27" s="78">
        <v>3605</v>
      </c>
      <c r="G27" s="79">
        <v>4260</v>
      </c>
      <c r="H27" s="36">
        <f>(F27-G27)/G27</f>
        <v>-0.15375586854460094</v>
      </c>
      <c r="J27" s="45"/>
    </row>
    <row r="28" spans="1:10" ht="15" customHeight="1" x14ac:dyDescent="0.3">
      <c r="A28" s="98" t="s">
        <v>19</v>
      </c>
      <c r="B28" s="16">
        <f>B22+B17+B27</f>
        <v>56825</v>
      </c>
      <c r="C28" s="17">
        <f>C22+C17+C27</f>
        <v>59846</v>
      </c>
      <c r="D28" s="36">
        <f t="shared" si="0"/>
        <v>-5.0479564214818036E-2</v>
      </c>
      <c r="E28" s="19"/>
      <c r="F28" s="16">
        <f>F22+F17+F27</f>
        <v>56825</v>
      </c>
      <c r="G28" s="17">
        <f>G22+G17+G27</f>
        <v>59846</v>
      </c>
      <c r="H28" s="36">
        <f>(F28-G28)/G28</f>
        <v>-5.0479564214818036E-2</v>
      </c>
      <c r="J28" s="45"/>
    </row>
    <row r="29" spans="1:10" ht="15" customHeight="1" x14ac:dyDescent="0.3">
      <c r="A29" s="98" t="s">
        <v>30</v>
      </c>
      <c r="B29" s="76">
        <v>6195</v>
      </c>
      <c r="C29" s="77">
        <v>5804</v>
      </c>
      <c r="D29" s="18">
        <f>(B29-C29)/C29</f>
        <v>6.7367332873880081E-2</v>
      </c>
      <c r="E29" s="19"/>
      <c r="F29" s="76">
        <v>6195</v>
      </c>
      <c r="G29" s="77">
        <v>5804</v>
      </c>
      <c r="H29" s="18">
        <f>(F29-G29)/G29</f>
        <v>6.7367332873880081E-2</v>
      </c>
    </row>
    <row r="30" spans="1:10" ht="15" customHeight="1" x14ac:dyDescent="0.3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3">
      <c r="A31" s="98" t="s">
        <v>27</v>
      </c>
      <c r="B31" s="16">
        <f>SUM(B28:B29)</f>
        <v>63020</v>
      </c>
      <c r="C31" s="17">
        <f>SUM(C28:C29)</f>
        <v>65650</v>
      </c>
      <c r="D31" s="36">
        <f t="shared" si="0"/>
        <v>-4.0060929169840061E-2</v>
      </c>
      <c r="E31" s="19"/>
      <c r="F31" s="16">
        <f>SUM(F28:F29)</f>
        <v>63020</v>
      </c>
      <c r="G31" s="17">
        <f>SUM(G28:G29)</f>
        <v>65650</v>
      </c>
      <c r="H31" s="36">
        <f t="shared" si="1"/>
        <v>-4.0060929169840061E-2</v>
      </c>
      <c r="J31" s="45"/>
    </row>
    <row r="32" spans="1:10" ht="15" customHeight="1" x14ac:dyDescent="0.3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3">
      <c r="A33" s="2"/>
      <c r="B33" s="12"/>
      <c r="C33" s="12"/>
      <c r="D33" s="30"/>
      <c r="E33" s="12"/>
      <c r="F33" s="12"/>
      <c r="G33" s="12"/>
      <c r="H33" s="30"/>
    </row>
    <row r="34" spans="1:17" ht="15" customHeight="1" x14ac:dyDescent="0.3">
      <c r="A34" s="34" t="s">
        <v>26</v>
      </c>
      <c r="B34" s="25"/>
      <c r="C34" s="2"/>
      <c r="D34" s="30"/>
      <c r="E34" s="28"/>
      <c r="F34" s="25"/>
      <c r="H34" s="30"/>
      <c r="L34" s="46"/>
    </row>
    <row r="35" spans="1:17" s="7" customFormat="1" ht="15" customHeight="1" x14ac:dyDescent="0.3">
      <c r="A35" s="49" t="s">
        <v>257</v>
      </c>
      <c r="B35" s="29"/>
      <c r="C35" s="29"/>
      <c r="D35" s="30"/>
      <c r="E35" s="12"/>
      <c r="F35" s="29"/>
      <c r="G35" s="29"/>
      <c r="H35" s="30"/>
      <c r="M35" s="33"/>
      <c r="N35" s="43"/>
      <c r="O35" s="43"/>
      <c r="P35" s="33"/>
      <c r="Q35" s="33"/>
    </row>
    <row r="36" spans="1:17" ht="15" customHeight="1" x14ac:dyDescent="0.3">
      <c r="A36" s="97" t="s">
        <v>259</v>
      </c>
      <c r="B36" s="15">
        <f>SUM(B37:B38)</f>
        <v>4429</v>
      </c>
      <c r="C36" s="15">
        <f>SUM(C37:C38)</f>
        <v>4689</v>
      </c>
      <c r="D36" s="69">
        <f>(B36-C36)/C36</f>
        <v>-5.5448923011303053E-2</v>
      </c>
      <c r="E36" s="12"/>
      <c r="F36" s="70">
        <f>SUM(F37:F38)</f>
        <v>4429</v>
      </c>
      <c r="G36" s="15">
        <f>SUM(G37:G38)</f>
        <v>4689</v>
      </c>
      <c r="H36" s="69">
        <f>(F36-G36)/G36</f>
        <v>-5.5448923011303053E-2</v>
      </c>
      <c r="I36" s="2" t="s">
        <v>28</v>
      </c>
      <c r="J36" s="46"/>
    </row>
    <row r="37" spans="1:17" ht="15" customHeight="1" x14ac:dyDescent="0.3">
      <c r="A37" s="99" t="s">
        <v>24</v>
      </c>
      <c r="B37" s="75">
        <v>1243</v>
      </c>
      <c r="C37" s="75">
        <v>1803</v>
      </c>
      <c r="D37" s="31">
        <f>(B37-C37)/C37</f>
        <v>-0.31059345535219079</v>
      </c>
      <c r="E37" s="12"/>
      <c r="F37" s="74">
        <v>1243</v>
      </c>
      <c r="G37" s="75">
        <v>1803</v>
      </c>
      <c r="H37" s="31">
        <f>(F37-G37)/G37</f>
        <v>-0.31059345535219079</v>
      </c>
      <c r="I37" s="2" t="s">
        <v>28</v>
      </c>
    </row>
    <row r="38" spans="1:17" ht="15" customHeight="1" x14ac:dyDescent="0.3">
      <c r="A38" s="99" t="s">
        <v>23</v>
      </c>
      <c r="B38" s="75">
        <v>3186</v>
      </c>
      <c r="C38" s="75">
        <v>2886</v>
      </c>
      <c r="D38" s="31">
        <f>(B38-C38)/C38</f>
        <v>0.10395010395010396</v>
      </c>
      <c r="E38" s="19"/>
      <c r="F38" s="74">
        <v>3186</v>
      </c>
      <c r="G38" s="75">
        <v>2886</v>
      </c>
      <c r="H38" s="31">
        <f>(F38-G38)/G38</f>
        <v>0.10395010395010396</v>
      </c>
      <c r="I38" s="2" t="s">
        <v>28</v>
      </c>
    </row>
    <row r="39" spans="1:17" ht="15" customHeight="1" x14ac:dyDescent="0.3">
      <c r="A39" s="99"/>
      <c r="B39" s="20"/>
      <c r="C39" s="20"/>
      <c r="D39" s="31"/>
      <c r="E39" s="19"/>
      <c r="F39" s="52"/>
      <c r="G39" s="20"/>
      <c r="H39" s="31"/>
    </row>
    <row r="40" spans="1:17" ht="15" customHeight="1" x14ac:dyDescent="0.3">
      <c r="A40" s="98" t="s">
        <v>258</v>
      </c>
      <c r="B40" s="17">
        <f>SUM(B41:B42)</f>
        <v>7882</v>
      </c>
      <c r="C40" s="17">
        <f>SUM(C41:C42)</f>
        <v>8752</v>
      </c>
      <c r="D40" s="37">
        <f>(B40-C40)/C40</f>
        <v>-9.9405850091407677E-2</v>
      </c>
      <c r="E40" s="19"/>
      <c r="F40" s="52">
        <f>SUM(F41:F42)</f>
        <v>7882</v>
      </c>
      <c r="G40" s="51">
        <f>SUM(G41:G42)</f>
        <v>8752</v>
      </c>
      <c r="H40" s="37">
        <f>(F40-G40)/G40</f>
        <v>-9.9405850091407677E-2</v>
      </c>
      <c r="I40" s="2" t="s">
        <v>28</v>
      </c>
    </row>
    <row r="41" spans="1:17" ht="15" customHeight="1" x14ac:dyDescent="0.3">
      <c r="A41" s="99" t="s">
        <v>24</v>
      </c>
      <c r="B41" s="75">
        <v>4134</v>
      </c>
      <c r="C41" s="75">
        <v>3380</v>
      </c>
      <c r="D41" s="31">
        <f>(B41-C41)/C41</f>
        <v>0.22307692307692309</v>
      </c>
      <c r="E41" s="19"/>
      <c r="F41" s="74">
        <v>4134</v>
      </c>
      <c r="G41" s="75">
        <v>3380</v>
      </c>
      <c r="H41" s="31">
        <f>(F41-G41)/G41</f>
        <v>0.22307692307692309</v>
      </c>
      <c r="I41" s="2" t="s">
        <v>28</v>
      </c>
      <c r="J41" s="46"/>
      <c r="K41" s="46"/>
    </row>
    <row r="42" spans="1:17" ht="15" customHeight="1" x14ac:dyDescent="0.3">
      <c r="A42" s="99" t="s">
        <v>23</v>
      </c>
      <c r="B42" s="75">
        <v>3748</v>
      </c>
      <c r="C42" s="75">
        <v>5372</v>
      </c>
      <c r="D42" s="31">
        <f>(B42-C42)/C42</f>
        <v>-0.30230826507818315</v>
      </c>
      <c r="E42" s="19"/>
      <c r="F42" s="74">
        <v>3748</v>
      </c>
      <c r="G42" s="75">
        <v>5372</v>
      </c>
      <c r="H42" s="31">
        <f>(F42-G42)/G42</f>
        <v>-0.30230826507818315</v>
      </c>
      <c r="I42" s="2" t="s">
        <v>28</v>
      </c>
    </row>
    <row r="43" spans="1:17" ht="15" customHeight="1" x14ac:dyDescent="0.3">
      <c r="A43" s="99"/>
      <c r="B43" s="20"/>
      <c r="C43" s="20"/>
      <c r="D43" s="31"/>
      <c r="E43" s="19"/>
      <c r="F43" s="52"/>
      <c r="G43" s="20"/>
      <c r="H43" s="31"/>
    </row>
    <row r="44" spans="1:17" ht="15" customHeight="1" x14ac:dyDescent="0.3">
      <c r="A44" s="101" t="s">
        <v>29</v>
      </c>
      <c r="B44" s="50">
        <f>SUM(B36+B40)</f>
        <v>12311</v>
      </c>
      <c r="C44" s="50">
        <f>SUM(C36+C40)</f>
        <v>13441</v>
      </c>
      <c r="D44" s="38">
        <f>(B44-C44)/C44</f>
        <v>-8.4071125660293136E-2</v>
      </c>
      <c r="E44" s="19"/>
      <c r="F44" s="53">
        <f>SUM(F36+F40)</f>
        <v>12311</v>
      </c>
      <c r="G44" s="50">
        <f>SUM(G36+G40)</f>
        <v>13441</v>
      </c>
      <c r="H44" s="38">
        <f>(F44-G44)/G44</f>
        <v>-8.4071125660293136E-2</v>
      </c>
      <c r="I44" s="2" t="s">
        <v>28</v>
      </c>
    </row>
    <row r="45" spans="1:17" ht="15" customHeight="1" x14ac:dyDescent="0.3">
      <c r="A45" s="58"/>
      <c r="B45" s="17"/>
      <c r="C45" s="17"/>
      <c r="D45" s="56"/>
      <c r="E45" s="19"/>
      <c r="F45" s="17"/>
      <c r="G45" s="17"/>
      <c r="H45" s="56"/>
    </row>
    <row r="46" spans="1:17" ht="15" customHeight="1" x14ac:dyDescent="0.3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3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3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3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3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3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3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3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3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3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3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3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3">
      <c r="A58" s="2"/>
      <c r="B58" s="2"/>
      <c r="C58" s="2"/>
      <c r="D58" s="2"/>
      <c r="H58" s="2"/>
      <c r="I58" s="46"/>
      <c r="J58" s="46"/>
    </row>
    <row r="59" spans="1:10" ht="15" customHeight="1" x14ac:dyDescent="0.3">
      <c r="A59" s="2"/>
      <c r="B59" s="2"/>
      <c r="C59" s="2"/>
      <c r="D59" s="2"/>
      <c r="H59" s="2"/>
      <c r="I59" s="46"/>
      <c r="J59" s="46"/>
    </row>
    <row r="60" spans="1:10" ht="15" customHeight="1" x14ac:dyDescent="0.3">
      <c r="A60" s="2"/>
      <c r="I60" s="46"/>
      <c r="J60" s="46"/>
    </row>
    <row r="61" spans="1:10" ht="15" customHeight="1" x14ac:dyDescent="0.3">
      <c r="I61" s="46"/>
      <c r="J61" s="46"/>
    </row>
    <row r="62" spans="1:10" ht="15" customHeight="1" x14ac:dyDescent="0.3">
      <c r="A62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74" workbookViewId="0">
      <selection activeCell="A2" sqref="A2"/>
    </sheetView>
  </sheetViews>
  <sheetFormatPr baseColWidth="10" defaultColWidth="8.88671875" defaultRowHeight="10.199999999999999" x14ac:dyDescent="0.2"/>
  <cols>
    <col min="1" max="1" width="21.44140625" style="107" customWidth="1"/>
    <col min="2" max="2" width="4.6640625" style="107" bestFit="1" customWidth="1"/>
    <col min="3" max="3" width="23.6640625" style="107" bestFit="1" customWidth="1"/>
    <col min="4" max="18" width="10.6640625" style="107" customWidth="1"/>
    <col min="19" max="19" width="8.33203125" style="107" hidden="1" customWidth="1"/>
    <col min="20" max="20" width="8.88671875" style="107" hidden="1" customWidth="1"/>
    <col min="21" max="21" width="6.6640625" style="107" hidden="1" customWidth="1"/>
    <col min="22" max="23" width="9" style="107" hidden="1" customWidth="1"/>
    <col min="24" max="24" width="8.88671875" style="107" hidden="1" customWidth="1"/>
    <col min="25" max="26" width="9" style="107" hidden="1" customWidth="1"/>
    <col min="27" max="27" width="8.88671875" style="107" hidden="1" customWidth="1"/>
    <col min="28" max="28" width="0" style="107" hidden="1" customWidth="1"/>
    <col min="29" max="29" width="8" style="107" hidden="1" customWidth="1"/>
    <col min="30" max="31" width="9" style="107" hidden="1" customWidth="1"/>
    <col min="32" max="32" width="32.44140625" style="107" hidden="1" customWidth="1"/>
    <col min="33" max="33" width="23.33203125" style="107" hidden="1" customWidth="1"/>
    <col min="34" max="34" width="0" style="107" hidden="1" customWidth="1"/>
    <col min="35" max="35" width="5.44140625" style="107" hidden="1" customWidth="1"/>
    <col min="36" max="256" width="9.109375" style="107"/>
    <col min="257" max="257" width="21.44140625" style="107" customWidth="1"/>
    <col min="258" max="258" width="4.6640625" style="107" bestFit="1" customWidth="1"/>
    <col min="259" max="259" width="23.6640625" style="107" bestFit="1" customWidth="1"/>
    <col min="260" max="274" width="10.6640625" style="107" customWidth="1"/>
    <col min="275" max="291" width="0" style="107" hidden="1" customWidth="1"/>
    <col min="292" max="512" width="9.109375" style="107"/>
    <col min="513" max="513" width="21.44140625" style="107" customWidth="1"/>
    <col min="514" max="514" width="4.6640625" style="107" bestFit="1" customWidth="1"/>
    <col min="515" max="515" width="23.6640625" style="107" bestFit="1" customWidth="1"/>
    <col min="516" max="530" width="10.6640625" style="107" customWidth="1"/>
    <col min="531" max="547" width="0" style="107" hidden="1" customWidth="1"/>
    <col min="548" max="768" width="9.109375" style="107"/>
    <col min="769" max="769" width="21.44140625" style="107" customWidth="1"/>
    <col min="770" max="770" width="4.6640625" style="107" bestFit="1" customWidth="1"/>
    <col min="771" max="771" width="23.6640625" style="107" bestFit="1" customWidth="1"/>
    <col min="772" max="786" width="10.6640625" style="107" customWidth="1"/>
    <col min="787" max="803" width="0" style="107" hidden="1" customWidth="1"/>
    <col min="804" max="1024" width="9.109375" style="107"/>
    <col min="1025" max="1025" width="21.44140625" style="107" customWidth="1"/>
    <col min="1026" max="1026" width="4.6640625" style="107" bestFit="1" customWidth="1"/>
    <col min="1027" max="1027" width="23.6640625" style="107" bestFit="1" customWidth="1"/>
    <col min="1028" max="1042" width="10.6640625" style="107" customWidth="1"/>
    <col min="1043" max="1059" width="0" style="107" hidden="1" customWidth="1"/>
    <col min="1060" max="1280" width="9.109375" style="107"/>
    <col min="1281" max="1281" width="21.44140625" style="107" customWidth="1"/>
    <col min="1282" max="1282" width="4.6640625" style="107" bestFit="1" customWidth="1"/>
    <col min="1283" max="1283" width="23.6640625" style="107" bestFit="1" customWidth="1"/>
    <col min="1284" max="1298" width="10.6640625" style="107" customWidth="1"/>
    <col min="1299" max="1315" width="0" style="107" hidden="1" customWidth="1"/>
    <col min="1316" max="1536" width="9.109375" style="107"/>
    <col min="1537" max="1537" width="21.44140625" style="107" customWidth="1"/>
    <col min="1538" max="1538" width="4.6640625" style="107" bestFit="1" customWidth="1"/>
    <col min="1539" max="1539" width="23.6640625" style="107" bestFit="1" customWidth="1"/>
    <col min="1540" max="1554" width="10.6640625" style="107" customWidth="1"/>
    <col min="1555" max="1571" width="0" style="107" hidden="1" customWidth="1"/>
    <col min="1572" max="1792" width="9.109375" style="107"/>
    <col min="1793" max="1793" width="21.44140625" style="107" customWidth="1"/>
    <col min="1794" max="1794" width="4.6640625" style="107" bestFit="1" customWidth="1"/>
    <col min="1795" max="1795" width="23.6640625" style="107" bestFit="1" customWidth="1"/>
    <col min="1796" max="1810" width="10.6640625" style="107" customWidth="1"/>
    <col min="1811" max="1827" width="0" style="107" hidden="1" customWidth="1"/>
    <col min="1828" max="2048" width="9.109375" style="107"/>
    <col min="2049" max="2049" width="21.44140625" style="107" customWidth="1"/>
    <col min="2050" max="2050" width="4.6640625" style="107" bestFit="1" customWidth="1"/>
    <col min="2051" max="2051" width="23.6640625" style="107" bestFit="1" customWidth="1"/>
    <col min="2052" max="2066" width="10.6640625" style="107" customWidth="1"/>
    <col min="2067" max="2083" width="0" style="107" hidden="1" customWidth="1"/>
    <col min="2084" max="2304" width="9.109375" style="107"/>
    <col min="2305" max="2305" width="21.44140625" style="107" customWidth="1"/>
    <col min="2306" max="2306" width="4.6640625" style="107" bestFit="1" customWidth="1"/>
    <col min="2307" max="2307" width="23.6640625" style="107" bestFit="1" customWidth="1"/>
    <col min="2308" max="2322" width="10.6640625" style="107" customWidth="1"/>
    <col min="2323" max="2339" width="0" style="107" hidden="1" customWidth="1"/>
    <col min="2340" max="2560" width="9.109375" style="107"/>
    <col min="2561" max="2561" width="21.44140625" style="107" customWidth="1"/>
    <col min="2562" max="2562" width="4.6640625" style="107" bestFit="1" customWidth="1"/>
    <col min="2563" max="2563" width="23.6640625" style="107" bestFit="1" customWidth="1"/>
    <col min="2564" max="2578" width="10.6640625" style="107" customWidth="1"/>
    <col min="2579" max="2595" width="0" style="107" hidden="1" customWidth="1"/>
    <col min="2596" max="2816" width="9.109375" style="107"/>
    <col min="2817" max="2817" width="21.44140625" style="107" customWidth="1"/>
    <col min="2818" max="2818" width="4.6640625" style="107" bestFit="1" customWidth="1"/>
    <col min="2819" max="2819" width="23.6640625" style="107" bestFit="1" customWidth="1"/>
    <col min="2820" max="2834" width="10.6640625" style="107" customWidth="1"/>
    <col min="2835" max="2851" width="0" style="107" hidden="1" customWidth="1"/>
    <col min="2852" max="3072" width="9.109375" style="107"/>
    <col min="3073" max="3073" width="21.44140625" style="107" customWidth="1"/>
    <col min="3074" max="3074" width="4.6640625" style="107" bestFit="1" customWidth="1"/>
    <col min="3075" max="3075" width="23.6640625" style="107" bestFit="1" customWidth="1"/>
    <col min="3076" max="3090" width="10.6640625" style="107" customWidth="1"/>
    <col min="3091" max="3107" width="0" style="107" hidden="1" customWidth="1"/>
    <col min="3108" max="3328" width="9.109375" style="107"/>
    <col min="3329" max="3329" width="21.44140625" style="107" customWidth="1"/>
    <col min="3330" max="3330" width="4.6640625" style="107" bestFit="1" customWidth="1"/>
    <col min="3331" max="3331" width="23.6640625" style="107" bestFit="1" customWidth="1"/>
    <col min="3332" max="3346" width="10.6640625" style="107" customWidth="1"/>
    <col min="3347" max="3363" width="0" style="107" hidden="1" customWidth="1"/>
    <col min="3364" max="3584" width="9.109375" style="107"/>
    <col min="3585" max="3585" width="21.44140625" style="107" customWidth="1"/>
    <col min="3586" max="3586" width="4.6640625" style="107" bestFit="1" customWidth="1"/>
    <col min="3587" max="3587" width="23.6640625" style="107" bestFit="1" customWidth="1"/>
    <col min="3588" max="3602" width="10.6640625" style="107" customWidth="1"/>
    <col min="3603" max="3619" width="0" style="107" hidden="1" customWidth="1"/>
    <col min="3620" max="3840" width="9.109375" style="107"/>
    <col min="3841" max="3841" width="21.44140625" style="107" customWidth="1"/>
    <col min="3842" max="3842" width="4.6640625" style="107" bestFit="1" customWidth="1"/>
    <col min="3843" max="3843" width="23.6640625" style="107" bestFit="1" customWidth="1"/>
    <col min="3844" max="3858" width="10.6640625" style="107" customWidth="1"/>
    <col min="3859" max="3875" width="0" style="107" hidden="1" customWidth="1"/>
    <col min="3876" max="4096" width="9.109375" style="107"/>
    <col min="4097" max="4097" width="21.44140625" style="107" customWidth="1"/>
    <col min="4098" max="4098" width="4.6640625" style="107" bestFit="1" customWidth="1"/>
    <col min="4099" max="4099" width="23.6640625" style="107" bestFit="1" customWidth="1"/>
    <col min="4100" max="4114" width="10.6640625" style="107" customWidth="1"/>
    <col min="4115" max="4131" width="0" style="107" hidden="1" customWidth="1"/>
    <col min="4132" max="4352" width="9.109375" style="107"/>
    <col min="4353" max="4353" width="21.44140625" style="107" customWidth="1"/>
    <col min="4354" max="4354" width="4.6640625" style="107" bestFit="1" customWidth="1"/>
    <col min="4355" max="4355" width="23.6640625" style="107" bestFit="1" customWidth="1"/>
    <col min="4356" max="4370" width="10.6640625" style="107" customWidth="1"/>
    <col min="4371" max="4387" width="0" style="107" hidden="1" customWidth="1"/>
    <col min="4388" max="4608" width="9.109375" style="107"/>
    <col min="4609" max="4609" width="21.44140625" style="107" customWidth="1"/>
    <col min="4610" max="4610" width="4.6640625" style="107" bestFit="1" customWidth="1"/>
    <col min="4611" max="4611" width="23.6640625" style="107" bestFit="1" customWidth="1"/>
    <col min="4612" max="4626" width="10.6640625" style="107" customWidth="1"/>
    <col min="4627" max="4643" width="0" style="107" hidden="1" customWidth="1"/>
    <col min="4644" max="4864" width="9.109375" style="107"/>
    <col min="4865" max="4865" width="21.44140625" style="107" customWidth="1"/>
    <col min="4866" max="4866" width="4.6640625" style="107" bestFit="1" customWidth="1"/>
    <col min="4867" max="4867" width="23.6640625" style="107" bestFit="1" customWidth="1"/>
    <col min="4868" max="4882" width="10.6640625" style="107" customWidth="1"/>
    <col min="4883" max="4899" width="0" style="107" hidden="1" customWidth="1"/>
    <col min="4900" max="5120" width="9.109375" style="107"/>
    <col min="5121" max="5121" width="21.44140625" style="107" customWidth="1"/>
    <col min="5122" max="5122" width="4.6640625" style="107" bestFit="1" customWidth="1"/>
    <col min="5123" max="5123" width="23.6640625" style="107" bestFit="1" customWidth="1"/>
    <col min="5124" max="5138" width="10.6640625" style="107" customWidth="1"/>
    <col min="5139" max="5155" width="0" style="107" hidden="1" customWidth="1"/>
    <col min="5156" max="5376" width="9.109375" style="107"/>
    <col min="5377" max="5377" width="21.44140625" style="107" customWidth="1"/>
    <col min="5378" max="5378" width="4.6640625" style="107" bestFit="1" customWidth="1"/>
    <col min="5379" max="5379" width="23.6640625" style="107" bestFit="1" customWidth="1"/>
    <col min="5380" max="5394" width="10.6640625" style="107" customWidth="1"/>
    <col min="5395" max="5411" width="0" style="107" hidden="1" customWidth="1"/>
    <col min="5412" max="5632" width="9.109375" style="107"/>
    <col min="5633" max="5633" width="21.44140625" style="107" customWidth="1"/>
    <col min="5634" max="5634" width="4.6640625" style="107" bestFit="1" customWidth="1"/>
    <col min="5635" max="5635" width="23.6640625" style="107" bestFit="1" customWidth="1"/>
    <col min="5636" max="5650" width="10.6640625" style="107" customWidth="1"/>
    <col min="5651" max="5667" width="0" style="107" hidden="1" customWidth="1"/>
    <col min="5668" max="5888" width="9.109375" style="107"/>
    <col min="5889" max="5889" width="21.44140625" style="107" customWidth="1"/>
    <col min="5890" max="5890" width="4.6640625" style="107" bestFit="1" customWidth="1"/>
    <col min="5891" max="5891" width="23.6640625" style="107" bestFit="1" customWidth="1"/>
    <col min="5892" max="5906" width="10.6640625" style="107" customWidth="1"/>
    <col min="5907" max="5923" width="0" style="107" hidden="1" customWidth="1"/>
    <col min="5924" max="6144" width="9.109375" style="107"/>
    <col min="6145" max="6145" width="21.44140625" style="107" customWidth="1"/>
    <col min="6146" max="6146" width="4.6640625" style="107" bestFit="1" customWidth="1"/>
    <col min="6147" max="6147" width="23.6640625" style="107" bestFit="1" customWidth="1"/>
    <col min="6148" max="6162" width="10.6640625" style="107" customWidth="1"/>
    <col min="6163" max="6179" width="0" style="107" hidden="1" customWidth="1"/>
    <col min="6180" max="6400" width="9.109375" style="107"/>
    <col min="6401" max="6401" width="21.44140625" style="107" customWidth="1"/>
    <col min="6402" max="6402" width="4.6640625" style="107" bestFit="1" customWidth="1"/>
    <col min="6403" max="6403" width="23.6640625" style="107" bestFit="1" customWidth="1"/>
    <col min="6404" max="6418" width="10.6640625" style="107" customWidth="1"/>
    <col min="6419" max="6435" width="0" style="107" hidden="1" customWidth="1"/>
    <col min="6436" max="6656" width="9.109375" style="107"/>
    <col min="6657" max="6657" width="21.44140625" style="107" customWidth="1"/>
    <col min="6658" max="6658" width="4.6640625" style="107" bestFit="1" customWidth="1"/>
    <col min="6659" max="6659" width="23.6640625" style="107" bestFit="1" customWidth="1"/>
    <col min="6660" max="6674" width="10.6640625" style="107" customWidth="1"/>
    <col min="6675" max="6691" width="0" style="107" hidden="1" customWidth="1"/>
    <col min="6692" max="6912" width="9.109375" style="107"/>
    <col min="6913" max="6913" width="21.44140625" style="107" customWidth="1"/>
    <col min="6914" max="6914" width="4.6640625" style="107" bestFit="1" customWidth="1"/>
    <col min="6915" max="6915" width="23.6640625" style="107" bestFit="1" customWidth="1"/>
    <col min="6916" max="6930" width="10.6640625" style="107" customWidth="1"/>
    <col min="6931" max="6947" width="0" style="107" hidden="1" customWidth="1"/>
    <col min="6948" max="7168" width="9.109375" style="107"/>
    <col min="7169" max="7169" width="21.44140625" style="107" customWidth="1"/>
    <col min="7170" max="7170" width="4.6640625" style="107" bestFit="1" customWidth="1"/>
    <col min="7171" max="7171" width="23.6640625" style="107" bestFit="1" customWidth="1"/>
    <col min="7172" max="7186" width="10.6640625" style="107" customWidth="1"/>
    <col min="7187" max="7203" width="0" style="107" hidden="1" customWidth="1"/>
    <col min="7204" max="7424" width="9.109375" style="107"/>
    <col min="7425" max="7425" width="21.44140625" style="107" customWidth="1"/>
    <col min="7426" max="7426" width="4.6640625" style="107" bestFit="1" customWidth="1"/>
    <col min="7427" max="7427" width="23.6640625" style="107" bestFit="1" customWidth="1"/>
    <col min="7428" max="7442" width="10.6640625" style="107" customWidth="1"/>
    <col min="7443" max="7459" width="0" style="107" hidden="1" customWidth="1"/>
    <col min="7460" max="7680" width="9.109375" style="107"/>
    <col min="7681" max="7681" width="21.44140625" style="107" customWidth="1"/>
    <col min="7682" max="7682" width="4.6640625" style="107" bestFit="1" customWidth="1"/>
    <col min="7683" max="7683" width="23.6640625" style="107" bestFit="1" customWidth="1"/>
    <col min="7684" max="7698" width="10.6640625" style="107" customWidth="1"/>
    <col min="7699" max="7715" width="0" style="107" hidden="1" customWidth="1"/>
    <col min="7716" max="7936" width="9.109375" style="107"/>
    <col min="7937" max="7937" width="21.44140625" style="107" customWidth="1"/>
    <col min="7938" max="7938" width="4.6640625" style="107" bestFit="1" customWidth="1"/>
    <col min="7939" max="7939" width="23.6640625" style="107" bestFit="1" customWidth="1"/>
    <col min="7940" max="7954" width="10.6640625" style="107" customWidth="1"/>
    <col min="7955" max="7971" width="0" style="107" hidden="1" customWidth="1"/>
    <col min="7972" max="8192" width="9.109375" style="107"/>
    <col min="8193" max="8193" width="21.44140625" style="107" customWidth="1"/>
    <col min="8194" max="8194" width="4.6640625" style="107" bestFit="1" customWidth="1"/>
    <col min="8195" max="8195" width="23.6640625" style="107" bestFit="1" customWidth="1"/>
    <col min="8196" max="8210" width="10.6640625" style="107" customWidth="1"/>
    <col min="8211" max="8227" width="0" style="107" hidden="1" customWidth="1"/>
    <col min="8228" max="8448" width="9.109375" style="107"/>
    <col min="8449" max="8449" width="21.44140625" style="107" customWidth="1"/>
    <col min="8450" max="8450" width="4.6640625" style="107" bestFit="1" customWidth="1"/>
    <col min="8451" max="8451" width="23.6640625" style="107" bestFit="1" customWidth="1"/>
    <col min="8452" max="8466" width="10.6640625" style="107" customWidth="1"/>
    <col min="8467" max="8483" width="0" style="107" hidden="1" customWidth="1"/>
    <col min="8484" max="8704" width="9.109375" style="107"/>
    <col min="8705" max="8705" width="21.44140625" style="107" customWidth="1"/>
    <col min="8706" max="8706" width="4.6640625" style="107" bestFit="1" customWidth="1"/>
    <col min="8707" max="8707" width="23.6640625" style="107" bestFit="1" customWidth="1"/>
    <col min="8708" max="8722" width="10.6640625" style="107" customWidth="1"/>
    <col min="8723" max="8739" width="0" style="107" hidden="1" customWidth="1"/>
    <col min="8740" max="8960" width="9.109375" style="107"/>
    <col min="8961" max="8961" width="21.44140625" style="107" customWidth="1"/>
    <col min="8962" max="8962" width="4.6640625" style="107" bestFit="1" customWidth="1"/>
    <col min="8963" max="8963" width="23.6640625" style="107" bestFit="1" customWidth="1"/>
    <col min="8964" max="8978" width="10.6640625" style="107" customWidth="1"/>
    <col min="8979" max="8995" width="0" style="107" hidden="1" customWidth="1"/>
    <col min="8996" max="9216" width="9.109375" style="107"/>
    <col min="9217" max="9217" width="21.44140625" style="107" customWidth="1"/>
    <col min="9218" max="9218" width="4.6640625" style="107" bestFit="1" customWidth="1"/>
    <col min="9219" max="9219" width="23.6640625" style="107" bestFit="1" customWidth="1"/>
    <col min="9220" max="9234" width="10.6640625" style="107" customWidth="1"/>
    <col min="9235" max="9251" width="0" style="107" hidden="1" customWidth="1"/>
    <col min="9252" max="9472" width="9.109375" style="107"/>
    <col min="9473" max="9473" width="21.44140625" style="107" customWidth="1"/>
    <col min="9474" max="9474" width="4.6640625" style="107" bestFit="1" customWidth="1"/>
    <col min="9475" max="9475" width="23.6640625" style="107" bestFit="1" customWidth="1"/>
    <col min="9476" max="9490" width="10.6640625" style="107" customWidth="1"/>
    <col min="9491" max="9507" width="0" style="107" hidden="1" customWidth="1"/>
    <col min="9508" max="9728" width="9.109375" style="107"/>
    <col min="9729" max="9729" width="21.44140625" style="107" customWidth="1"/>
    <col min="9730" max="9730" width="4.6640625" style="107" bestFit="1" customWidth="1"/>
    <col min="9731" max="9731" width="23.6640625" style="107" bestFit="1" customWidth="1"/>
    <col min="9732" max="9746" width="10.6640625" style="107" customWidth="1"/>
    <col min="9747" max="9763" width="0" style="107" hidden="1" customWidth="1"/>
    <col min="9764" max="9984" width="9.109375" style="107"/>
    <col min="9985" max="9985" width="21.44140625" style="107" customWidth="1"/>
    <col min="9986" max="9986" width="4.6640625" style="107" bestFit="1" customWidth="1"/>
    <col min="9987" max="9987" width="23.6640625" style="107" bestFit="1" customWidth="1"/>
    <col min="9988" max="10002" width="10.6640625" style="107" customWidth="1"/>
    <col min="10003" max="10019" width="0" style="107" hidden="1" customWidth="1"/>
    <col min="10020" max="10240" width="9.109375" style="107"/>
    <col min="10241" max="10241" width="21.44140625" style="107" customWidth="1"/>
    <col min="10242" max="10242" width="4.6640625" style="107" bestFit="1" customWidth="1"/>
    <col min="10243" max="10243" width="23.6640625" style="107" bestFit="1" customWidth="1"/>
    <col min="10244" max="10258" width="10.6640625" style="107" customWidth="1"/>
    <col min="10259" max="10275" width="0" style="107" hidden="1" customWidth="1"/>
    <col min="10276" max="10496" width="9.109375" style="107"/>
    <col min="10497" max="10497" width="21.44140625" style="107" customWidth="1"/>
    <col min="10498" max="10498" width="4.6640625" style="107" bestFit="1" customWidth="1"/>
    <col min="10499" max="10499" width="23.6640625" style="107" bestFit="1" customWidth="1"/>
    <col min="10500" max="10514" width="10.6640625" style="107" customWidth="1"/>
    <col min="10515" max="10531" width="0" style="107" hidden="1" customWidth="1"/>
    <col min="10532" max="10752" width="9.109375" style="107"/>
    <col min="10753" max="10753" width="21.44140625" style="107" customWidth="1"/>
    <col min="10754" max="10754" width="4.6640625" style="107" bestFit="1" customWidth="1"/>
    <col min="10755" max="10755" width="23.6640625" style="107" bestFit="1" customWidth="1"/>
    <col min="10756" max="10770" width="10.6640625" style="107" customWidth="1"/>
    <col min="10771" max="10787" width="0" style="107" hidden="1" customWidth="1"/>
    <col min="10788" max="11008" width="9.109375" style="107"/>
    <col min="11009" max="11009" width="21.44140625" style="107" customWidth="1"/>
    <col min="11010" max="11010" width="4.6640625" style="107" bestFit="1" customWidth="1"/>
    <col min="11011" max="11011" width="23.6640625" style="107" bestFit="1" customWidth="1"/>
    <col min="11012" max="11026" width="10.6640625" style="107" customWidth="1"/>
    <col min="11027" max="11043" width="0" style="107" hidden="1" customWidth="1"/>
    <col min="11044" max="11264" width="9.109375" style="107"/>
    <col min="11265" max="11265" width="21.44140625" style="107" customWidth="1"/>
    <col min="11266" max="11266" width="4.6640625" style="107" bestFit="1" customWidth="1"/>
    <col min="11267" max="11267" width="23.6640625" style="107" bestFit="1" customWidth="1"/>
    <col min="11268" max="11282" width="10.6640625" style="107" customWidth="1"/>
    <col min="11283" max="11299" width="0" style="107" hidden="1" customWidth="1"/>
    <col min="11300" max="11520" width="9.109375" style="107"/>
    <col min="11521" max="11521" width="21.44140625" style="107" customWidth="1"/>
    <col min="11522" max="11522" width="4.6640625" style="107" bestFit="1" customWidth="1"/>
    <col min="11523" max="11523" width="23.6640625" style="107" bestFit="1" customWidth="1"/>
    <col min="11524" max="11538" width="10.6640625" style="107" customWidth="1"/>
    <col min="11539" max="11555" width="0" style="107" hidden="1" customWidth="1"/>
    <col min="11556" max="11776" width="9.109375" style="107"/>
    <col min="11777" max="11777" width="21.44140625" style="107" customWidth="1"/>
    <col min="11778" max="11778" width="4.6640625" style="107" bestFit="1" customWidth="1"/>
    <col min="11779" max="11779" width="23.6640625" style="107" bestFit="1" customWidth="1"/>
    <col min="11780" max="11794" width="10.6640625" style="107" customWidth="1"/>
    <col min="11795" max="11811" width="0" style="107" hidden="1" customWidth="1"/>
    <col min="11812" max="12032" width="9.109375" style="107"/>
    <col min="12033" max="12033" width="21.44140625" style="107" customWidth="1"/>
    <col min="12034" max="12034" width="4.6640625" style="107" bestFit="1" customWidth="1"/>
    <col min="12035" max="12035" width="23.6640625" style="107" bestFit="1" customWidth="1"/>
    <col min="12036" max="12050" width="10.6640625" style="107" customWidth="1"/>
    <col min="12051" max="12067" width="0" style="107" hidden="1" customWidth="1"/>
    <col min="12068" max="12288" width="9.109375" style="107"/>
    <col min="12289" max="12289" width="21.44140625" style="107" customWidth="1"/>
    <col min="12290" max="12290" width="4.6640625" style="107" bestFit="1" customWidth="1"/>
    <col min="12291" max="12291" width="23.6640625" style="107" bestFit="1" customWidth="1"/>
    <col min="12292" max="12306" width="10.6640625" style="107" customWidth="1"/>
    <col min="12307" max="12323" width="0" style="107" hidden="1" customWidth="1"/>
    <col min="12324" max="12544" width="9.109375" style="107"/>
    <col min="12545" max="12545" width="21.44140625" style="107" customWidth="1"/>
    <col min="12546" max="12546" width="4.6640625" style="107" bestFit="1" customWidth="1"/>
    <col min="12547" max="12547" width="23.6640625" style="107" bestFit="1" customWidth="1"/>
    <col min="12548" max="12562" width="10.6640625" style="107" customWidth="1"/>
    <col min="12563" max="12579" width="0" style="107" hidden="1" customWidth="1"/>
    <col min="12580" max="12800" width="9.109375" style="107"/>
    <col min="12801" max="12801" width="21.44140625" style="107" customWidth="1"/>
    <col min="12802" max="12802" width="4.6640625" style="107" bestFit="1" customWidth="1"/>
    <col min="12803" max="12803" width="23.6640625" style="107" bestFit="1" customWidth="1"/>
    <col min="12804" max="12818" width="10.6640625" style="107" customWidth="1"/>
    <col min="12819" max="12835" width="0" style="107" hidden="1" customWidth="1"/>
    <col min="12836" max="13056" width="9.109375" style="107"/>
    <col min="13057" max="13057" width="21.44140625" style="107" customWidth="1"/>
    <col min="13058" max="13058" width="4.6640625" style="107" bestFit="1" customWidth="1"/>
    <col min="13059" max="13059" width="23.6640625" style="107" bestFit="1" customWidth="1"/>
    <col min="13060" max="13074" width="10.6640625" style="107" customWidth="1"/>
    <col min="13075" max="13091" width="0" style="107" hidden="1" customWidth="1"/>
    <col min="13092" max="13312" width="9.109375" style="107"/>
    <col min="13313" max="13313" width="21.44140625" style="107" customWidth="1"/>
    <col min="13314" max="13314" width="4.6640625" style="107" bestFit="1" customWidth="1"/>
    <col min="13315" max="13315" width="23.6640625" style="107" bestFit="1" customWidth="1"/>
    <col min="13316" max="13330" width="10.6640625" style="107" customWidth="1"/>
    <col min="13331" max="13347" width="0" style="107" hidden="1" customWidth="1"/>
    <col min="13348" max="13568" width="9.109375" style="107"/>
    <col min="13569" max="13569" width="21.44140625" style="107" customWidth="1"/>
    <col min="13570" max="13570" width="4.6640625" style="107" bestFit="1" customWidth="1"/>
    <col min="13571" max="13571" width="23.6640625" style="107" bestFit="1" customWidth="1"/>
    <col min="13572" max="13586" width="10.6640625" style="107" customWidth="1"/>
    <col min="13587" max="13603" width="0" style="107" hidden="1" customWidth="1"/>
    <col min="13604" max="13824" width="9.109375" style="107"/>
    <col min="13825" max="13825" width="21.44140625" style="107" customWidth="1"/>
    <col min="13826" max="13826" width="4.6640625" style="107" bestFit="1" customWidth="1"/>
    <col min="13827" max="13827" width="23.6640625" style="107" bestFit="1" customWidth="1"/>
    <col min="13828" max="13842" width="10.6640625" style="107" customWidth="1"/>
    <col min="13843" max="13859" width="0" style="107" hidden="1" customWidth="1"/>
    <col min="13860" max="14080" width="9.109375" style="107"/>
    <col min="14081" max="14081" width="21.44140625" style="107" customWidth="1"/>
    <col min="14082" max="14082" width="4.6640625" style="107" bestFit="1" customWidth="1"/>
    <col min="14083" max="14083" width="23.6640625" style="107" bestFit="1" customWidth="1"/>
    <col min="14084" max="14098" width="10.6640625" style="107" customWidth="1"/>
    <col min="14099" max="14115" width="0" style="107" hidden="1" customWidth="1"/>
    <col min="14116" max="14336" width="9.109375" style="107"/>
    <col min="14337" max="14337" width="21.44140625" style="107" customWidth="1"/>
    <col min="14338" max="14338" width="4.6640625" style="107" bestFit="1" customWidth="1"/>
    <col min="14339" max="14339" width="23.6640625" style="107" bestFit="1" customWidth="1"/>
    <col min="14340" max="14354" width="10.6640625" style="107" customWidth="1"/>
    <col min="14355" max="14371" width="0" style="107" hidden="1" customWidth="1"/>
    <col min="14372" max="14592" width="9.109375" style="107"/>
    <col min="14593" max="14593" width="21.44140625" style="107" customWidth="1"/>
    <col min="14594" max="14594" width="4.6640625" style="107" bestFit="1" customWidth="1"/>
    <col min="14595" max="14595" width="23.6640625" style="107" bestFit="1" customWidth="1"/>
    <col min="14596" max="14610" width="10.6640625" style="107" customWidth="1"/>
    <col min="14611" max="14627" width="0" style="107" hidden="1" customWidth="1"/>
    <col min="14628" max="14848" width="9.109375" style="107"/>
    <col min="14849" max="14849" width="21.44140625" style="107" customWidth="1"/>
    <col min="14850" max="14850" width="4.6640625" style="107" bestFit="1" customWidth="1"/>
    <col min="14851" max="14851" width="23.6640625" style="107" bestFit="1" customWidth="1"/>
    <col min="14852" max="14866" width="10.6640625" style="107" customWidth="1"/>
    <col min="14867" max="14883" width="0" style="107" hidden="1" customWidth="1"/>
    <col min="14884" max="15104" width="9.109375" style="107"/>
    <col min="15105" max="15105" width="21.44140625" style="107" customWidth="1"/>
    <col min="15106" max="15106" width="4.6640625" style="107" bestFit="1" customWidth="1"/>
    <col min="15107" max="15107" width="23.6640625" style="107" bestFit="1" customWidth="1"/>
    <col min="15108" max="15122" width="10.6640625" style="107" customWidth="1"/>
    <col min="15123" max="15139" width="0" style="107" hidden="1" customWidth="1"/>
    <col min="15140" max="15360" width="9.109375" style="107"/>
    <col min="15361" max="15361" width="21.44140625" style="107" customWidth="1"/>
    <col min="15362" max="15362" width="4.6640625" style="107" bestFit="1" customWidth="1"/>
    <col min="15363" max="15363" width="23.6640625" style="107" bestFit="1" customWidth="1"/>
    <col min="15364" max="15378" width="10.6640625" style="107" customWidth="1"/>
    <col min="15379" max="15395" width="0" style="107" hidden="1" customWidth="1"/>
    <col min="15396" max="15616" width="9.109375" style="107"/>
    <col min="15617" max="15617" width="21.44140625" style="107" customWidth="1"/>
    <col min="15618" max="15618" width="4.6640625" style="107" bestFit="1" customWidth="1"/>
    <col min="15619" max="15619" width="23.6640625" style="107" bestFit="1" customWidth="1"/>
    <col min="15620" max="15634" width="10.6640625" style="107" customWidth="1"/>
    <col min="15635" max="15651" width="0" style="107" hidden="1" customWidth="1"/>
    <col min="15652" max="15872" width="9.109375" style="107"/>
    <col min="15873" max="15873" width="21.44140625" style="107" customWidth="1"/>
    <col min="15874" max="15874" width="4.6640625" style="107" bestFit="1" customWidth="1"/>
    <col min="15875" max="15875" width="23.6640625" style="107" bestFit="1" customWidth="1"/>
    <col min="15876" max="15890" width="10.6640625" style="107" customWidth="1"/>
    <col min="15891" max="15907" width="0" style="107" hidden="1" customWidth="1"/>
    <col min="15908" max="16128" width="9.109375" style="107"/>
    <col min="16129" max="16129" width="21.44140625" style="107" customWidth="1"/>
    <col min="16130" max="16130" width="4.6640625" style="107" bestFit="1" customWidth="1"/>
    <col min="16131" max="16131" width="23.6640625" style="107" bestFit="1" customWidth="1"/>
    <col min="16132" max="16146" width="10.6640625" style="107" customWidth="1"/>
    <col min="16147" max="16163" width="0" style="107" hidden="1" customWidth="1"/>
    <col min="16164" max="16384" width="9.109375" style="107"/>
  </cols>
  <sheetData>
    <row r="1" spans="1:35" ht="15.6" x14ac:dyDescent="0.3">
      <c r="A1" s="129" t="s">
        <v>277</v>
      </c>
    </row>
    <row r="4" spans="1:35" ht="40.799999999999997" x14ac:dyDescent="0.2">
      <c r="A4" s="108" t="s">
        <v>59</v>
      </c>
      <c r="B4" s="137" t="s">
        <v>60</v>
      </c>
      <c r="C4" s="137" t="s">
        <v>61</v>
      </c>
      <c r="D4" s="137" t="s">
        <v>278</v>
      </c>
      <c r="E4" s="137" t="s">
        <v>279</v>
      </c>
      <c r="F4" s="137" t="s">
        <v>280</v>
      </c>
      <c r="G4" s="137" t="s">
        <v>281</v>
      </c>
      <c r="H4" s="137" t="s">
        <v>282</v>
      </c>
      <c r="I4" s="137" t="s">
        <v>283</v>
      </c>
      <c r="J4" s="137" t="s">
        <v>284</v>
      </c>
      <c r="K4" s="137" t="s">
        <v>285</v>
      </c>
      <c r="L4" s="137" t="s">
        <v>286</v>
      </c>
      <c r="M4" s="137" t="s">
        <v>287</v>
      </c>
      <c r="N4" s="137" t="s">
        <v>288</v>
      </c>
      <c r="O4" s="137" t="s">
        <v>289</v>
      </c>
      <c r="P4" s="137" t="s">
        <v>290</v>
      </c>
      <c r="Q4" s="137" t="s">
        <v>62</v>
      </c>
      <c r="R4" s="137" t="s">
        <v>63</v>
      </c>
      <c r="S4" s="138" t="s">
        <v>64</v>
      </c>
      <c r="T4" s="138" t="s">
        <v>65</v>
      </c>
      <c r="U4" s="138" t="s">
        <v>66</v>
      </c>
      <c r="V4" s="138" t="s">
        <v>291</v>
      </c>
      <c r="W4" s="138" t="s">
        <v>292</v>
      </c>
      <c r="X4" s="138" t="s">
        <v>293</v>
      </c>
      <c r="Y4" s="138" t="s">
        <v>294</v>
      </c>
      <c r="Z4" s="138" t="s">
        <v>295</v>
      </c>
      <c r="AA4" s="138" t="s">
        <v>296</v>
      </c>
      <c r="AB4" s="138" t="s">
        <v>272</v>
      </c>
      <c r="AC4" s="138" t="s">
        <v>297</v>
      </c>
      <c r="AD4" s="138" t="s">
        <v>298</v>
      </c>
      <c r="AE4" s="138" t="s">
        <v>275</v>
      </c>
      <c r="AF4" s="138" t="s">
        <v>67</v>
      </c>
      <c r="AG4" s="138" t="s">
        <v>68</v>
      </c>
      <c r="AH4" s="138" t="s">
        <v>299</v>
      </c>
      <c r="AI4" s="138" t="s">
        <v>300</v>
      </c>
    </row>
    <row r="5" spans="1:35" x14ac:dyDescent="0.2">
      <c r="A5" s="111" t="s">
        <v>69</v>
      </c>
      <c r="B5" s="111" t="s">
        <v>70</v>
      </c>
      <c r="C5" s="111" t="s">
        <v>71</v>
      </c>
      <c r="D5" s="112">
        <v>564170</v>
      </c>
      <c r="E5" s="112">
        <v>200390</v>
      </c>
      <c r="F5" s="112">
        <v>764560</v>
      </c>
      <c r="G5" s="113">
        <v>-3.6016975865121099E-2</v>
      </c>
      <c r="H5" s="112">
        <v>689226</v>
      </c>
      <c r="I5" s="112">
        <v>147676</v>
      </c>
      <c r="J5" s="112">
        <v>836902</v>
      </c>
      <c r="K5" s="139">
        <v>7.9513428881127311E-3</v>
      </c>
      <c r="L5" s="132">
        <v>0</v>
      </c>
      <c r="M5" s="113">
        <v>0</v>
      </c>
      <c r="N5" s="132">
        <v>1601462</v>
      </c>
      <c r="O5" s="113">
        <v>-1.35294124893897E-2</v>
      </c>
      <c r="P5" s="132">
        <v>2361</v>
      </c>
      <c r="Q5" s="132">
        <v>1603823</v>
      </c>
      <c r="R5" s="113">
        <v>-1.77600497788491E-2</v>
      </c>
      <c r="S5" s="114">
        <v>1</v>
      </c>
      <c r="T5" s="111" t="s">
        <v>72</v>
      </c>
      <c r="U5" s="111" t="s">
        <v>73</v>
      </c>
      <c r="V5" s="132">
        <v>594770</v>
      </c>
      <c r="W5" s="132">
        <v>793126</v>
      </c>
      <c r="X5" s="132">
        <v>198356</v>
      </c>
      <c r="Y5" s="132">
        <v>691000</v>
      </c>
      <c r="Z5" s="132">
        <v>830300</v>
      </c>
      <c r="AA5" s="132">
        <v>139300</v>
      </c>
      <c r="AB5" s="132">
        <v>0</v>
      </c>
      <c r="AC5" s="132">
        <v>9396</v>
      </c>
      <c r="AD5" s="132">
        <v>1623426</v>
      </c>
      <c r="AE5" s="132">
        <v>1632822</v>
      </c>
      <c r="AF5" s="111" t="s">
        <v>74</v>
      </c>
      <c r="AG5" s="111" t="s">
        <v>74</v>
      </c>
      <c r="AH5" s="132">
        <v>4030</v>
      </c>
      <c r="AI5" s="132">
        <v>2</v>
      </c>
    </row>
    <row r="6" spans="1:35" x14ac:dyDescent="0.2">
      <c r="A6" s="115" t="s">
        <v>75</v>
      </c>
      <c r="B6" s="111" t="s">
        <v>76</v>
      </c>
      <c r="C6" s="111" t="s">
        <v>77</v>
      </c>
      <c r="D6" s="112">
        <v>243866</v>
      </c>
      <c r="E6" s="112">
        <v>22490</v>
      </c>
      <c r="F6" s="112">
        <v>266356</v>
      </c>
      <c r="G6" s="113">
        <v>-6.2199407088183299E-2</v>
      </c>
      <c r="H6" s="112">
        <v>109928</v>
      </c>
      <c r="I6" s="112">
        <v>2964</v>
      </c>
      <c r="J6" s="112">
        <v>112892</v>
      </c>
      <c r="K6" s="139">
        <v>-7.7340525520003298E-2</v>
      </c>
      <c r="L6" s="132">
        <v>16974</v>
      </c>
      <c r="M6" s="113">
        <v>-0.24873860316898302</v>
      </c>
      <c r="N6" s="132">
        <v>396222</v>
      </c>
      <c r="O6" s="113">
        <v>-7.6343156064162795E-2</v>
      </c>
      <c r="P6" s="132">
        <v>4649</v>
      </c>
      <c r="Q6" s="132">
        <v>400871</v>
      </c>
      <c r="R6" s="113">
        <v>-9.0120660226612401E-2</v>
      </c>
      <c r="S6" s="116">
        <v>2</v>
      </c>
      <c r="T6" s="111" t="s">
        <v>72</v>
      </c>
      <c r="U6" s="111" t="s">
        <v>72</v>
      </c>
      <c r="V6" s="132">
        <v>271434</v>
      </c>
      <c r="W6" s="132">
        <v>284022</v>
      </c>
      <c r="X6" s="132">
        <v>12588</v>
      </c>
      <c r="Y6" s="132">
        <v>119887</v>
      </c>
      <c r="Z6" s="132">
        <v>122355</v>
      </c>
      <c r="AA6" s="132">
        <v>2468</v>
      </c>
      <c r="AB6" s="132">
        <v>22594</v>
      </c>
      <c r="AC6" s="132">
        <v>11605</v>
      </c>
      <c r="AD6" s="132">
        <v>428971</v>
      </c>
      <c r="AE6" s="132">
        <v>440576</v>
      </c>
      <c r="AF6" s="111" t="s">
        <v>78</v>
      </c>
      <c r="AG6" s="111" t="s">
        <v>79</v>
      </c>
      <c r="AH6" s="132">
        <v>4030</v>
      </c>
      <c r="AI6" s="132">
        <v>2</v>
      </c>
    </row>
    <row r="7" spans="1:35" x14ac:dyDescent="0.2">
      <c r="A7" s="117"/>
      <c r="B7" s="111" t="s">
        <v>80</v>
      </c>
      <c r="C7" s="111" t="s">
        <v>81</v>
      </c>
      <c r="D7" s="112">
        <v>176119</v>
      </c>
      <c r="E7" s="112">
        <v>4736</v>
      </c>
      <c r="F7" s="112">
        <v>180855</v>
      </c>
      <c r="G7" s="113">
        <v>-8.9584245737499402E-2</v>
      </c>
      <c r="H7" s="112">
        <v>113843</v>
      </c>
      <c r="I7" s="112">
        <v>4292</v>
      </c>
      <c r="J7" s="112">
        <v>118135</v>
      </c>
      <c r="K7" s="139">
        <v>-1.8925472503147202E-3</v>
      </c>
      <c r="L7" s="132">
        <v>19803</v>
      </c>
      <c r="M7" s="113">
        <v>-9.9577138180330094E-2</v>
      </c>
      <c r="N7" s="132">
        <v>318793</v>
      </c>
      <c r="O7" s="113">
        <v>-5.9613217621134994E-2</v>
      </c>
      <c r="P7" s="132">
        <v>644</v>
      </c>
      <c r="Q7" s="132">
        <v>319437</v>
      </c>
      <c r="R7" s="113">
        <v>-5.8663185440143303E-2</v>
      </c>
      <c r="S7" s="118">
        <v>0</v>
      </c>
      <c r="T7" s="111" t="s">
        <v>72</v>
      </c>
      <c r="U7" s="111" t="s">
        <v>72</v>
      </c>
      <c r="V7" s="132">
        <v>194661</v>
      </c>
      <c r="W7" s="132">
        <v>198651</v>
      </c>
      <c r="X7" s="132">
        <v>3990</v>
      </c>
      <c r="Y7" s="132">
        <v>114839</v>
      </c>
      <c r="Z7" s="132">
        <v>118359</v>
      </c>
      <c r="AA7" s="132">
        <v>3520</v>
      </c>
      <c r="AB7" s="132">
        <v>21993</v>
      </c>
      <c r="AC7" s="132">
        <v>342</v>
      </c>
      <c r="AD7" s="132">
        <v>339002</v>
      </c>
      <c r="AE7" s="132">
        <v>339344</v>
      </c>
      <c r="AF7" s="111" t="s">
        <v>82</v>
      </c>
      <c r="AG7" s="111" t="s">
        <v>79</v>
      </c>
      <c r="AH7" s="132">
        <v>4030</v>
      </c>
      <c r="AI7" s="132">
        <v>2</v>
      </c>
    </row>
    <row r="8" spans="1:35" x14ac:dyDescent="0.2">
      <c r="A8" s="119"/>
      <c r="B8" s="111" t="s">
        <v>83</v>
      </c>
      <c r="C8" s="111" t="s">
        <v>84</v>
      </c>
      <c r="D8" s="112">
        <v>212069</v>
      </c>
      <c r="E8" s="112">
        <v>32474</v>
      </c>
      <c r="F8" s="112">
        <v>244543</v>
      </c>
      <c r="G8" s="113">
        <v>-4.8218984011333704E-2</v>
      </c>
      <c r="H8" s="112">
        <v>50999</v>
      </c>
      <c r="I8" s="112">
        <v>1360</v>
      </c>
      <c r="J8" s="112">
        <v>52359</v>
      </c>
      <c r="K8" s="139">
        <v>-6.1464831146483101E-2</v>
      </c>
      <c r="L8" s="132">
        <v>0</v>
      </c>
      <c r="M8" s="113">
        <v>0</v>
      </c>
      <c r="N8" s="132">
        <v>296902</v>
      </c>
      <c r="O8" s="113">
        <v>-5.0581990278843698E-2</v>
      </c>
      <c r="P8" s="132">
        <v>183</v>
      </c>
      <c r="Q8" s="132">
        <v>297085</v>
      </c>
      <c r="R8" s="113">
        <v>-5.0115264468808297E-2</v>
      </c>
      <c r="S8" s="118">
        <v>0</v>
      </c>
      <c r="T8" s="111" t="s">
        <v>72</v>
      </c>
      <c r="U8" s="111" t="s">
        <v>72</v>
      </c>
      <c r="V8" s="132">
        <v>228906</v>
      </c>
      <c r="W8" s="132">
        <v>256932</v>
      </c>
      <c r="X8" s="132">
        <v>28026</v>
      </c>
      <c r="Y8" s="132">
        <v>54470</v>
      </c>
      <c r="Z8" s="132">
        <v>55788</v>
      </c>
      <c r="AA8" s="132">
        <v>1318</v>
      </c>
      <c r="AB8" s="132">
        <v>0</v>
      </c>
      <c r="AC8" s="132">
        <v>39</v>
      </c>
      <c r="AD8" s="132">
        <v>312720</v>
      </c>
      <c r="AE8" s="132">
        <v>312759</v>
      </c>
      <c r="AF8" s="111" t="s">
        <v>85</v>
      </c>
      <c r="AG8" s="111" t="s">
        <v>79</v>
      </c>
      <c r="AH8" s="132">
        <v>4030</v>
      </c>
      <c r="AI8" s="132">
        <v>2</v>
      </c>
    </row>
    <row r="9" spans="1:35" x14ac:dyDescent="0.2">
      <c r="A9" s="120" t="s">
        <v>86</v>
      </c>
      <c r="B9" s="120">
        <v>0</v>
      </c>
      <c r="C9" s="120">
        <v>0</v>
      </c>
      <c r="D9" s="121">
        <v>632054</v>
      </c>
      <c r="E9" s="121">
        <v>59700</v>
      </c>
      <c r="F9" s="121">
        <v>691754</v>
      </c>
      <c r="G9" s="122">
        <v>-6.4698048282529189E-2</v>
      </c>
      <c r="H9" s="121">
        <v>274770</v>
      </c>
      <c r="I9" s="121">
        <v>8616</v>
      </c>
      <c r="J9" s="121">
        <v>283386</v>
      </c>
      <c r="K9" s="140">
        <v>-4.42357893032762E-2</v>
      </c>
      <c r="L9" s="141">
        <v>36777</v>
      </c>
      <c r="M9" s="122">
        <v>-0.17516316415098601</v>
      </c>
      <c r="N9" s="141">
        <v>1011917</v>
      </c>
      <c r="O9" s="122">
        <v>-6.3640645400682705E-2</v>
      </c>
      <c r="P9" s="141">
        <v>5476</v>
      </c>
      <c r="Q9" s="141">
        <v>1017393</v>
      </c>
      <c r="R9" s="122">
        <v>-6.8900381539317601E-2</v>
      </c>
      <c r="S9" s="123">
        <v>0</v>
      </c>
      <c r="T9" s="124">
        <v>0</v>
      </c>
      <c r="U9" s="124">
        <v>0</v>
      </c>
      <c r="V9" s="133">
        <v>695001</v>
      </c>
      <c r="W9" s="133">
        <v>739605</v>
      </c>
      <c r="X9" s="133">
        <v>44604</v>
      </c>
      <c r="Y9" s="133">
        <v>289196</v>
      </c>
      <c r="Z9" s="133">
        <v>296502</v>
      </c>
      <c r="AA9" s="133">
        <v>7306</v>
      </c>
      <c r="AB9" s="133">
        <v>44587</v>
      </c>
      <c r="AC9" s="133">
        <v>11986</v>
      </c>
      <c r="AD9" s="133">
        <v>1080693</v>
      </c>
      <c r="AE9" s="133">
        <v>1092679</v>
      </c>
      <c r="AF9" s="124">
        <v>0</v>
      </c>
      <c r="AG9" s="124">
        <v>0</v>
      </c>
      <c r="AH9" s="133">
        <v>12090</v>
      </c>
      <c r="AI9" s="133">
        <v>6</v>
      </c>
    </row>
    <row r="10" spans="1:35" x14ac:dyDescent="0.2">
      <c r="A10" s="115" t="s">
        <v>87</v>
      </c>
      <c r="B10" s="111" t="s">
        <v>88</v>
      </c>
      <c r="C10" s="111" t="s">
        <v>89</v>
      </c>
      <c r="D10" s="112">
        <v>73589</v>
      </c>
      <c r="E10" s="112">
        <v>28428</v>
      </c>
      <c r="F10" s="112">
        <v>102017</v>
      </c>
      <c r="G10" s="113">
        <v>-5.2353394703352402E-2</v>
      </c>
      <c r="H10" s="112">
        <v>3125</v>
      </c>
      <c r="I10" s="112">
        <v>0</v>
      </c>
      <c r="J10" s="112">
        <v>3125</v>
      </c>
      <c r="K10" s="139">
        <v>0.68463611859838303</v>
      </c>
      <c r="L10" s="132">
        <v>0</v>
      </c>
      <c r="M10" s="113">
        <v>0</v>
      </c>
      <c r="N10" s="132">
        <v>105142</v>
      </c>
      <c r="O10" s="113">
        <v>-3.9869233298023894E-2</v>
      </c>
      <c r="P10" s="132">
        <v>8511</v>
      </c>
      <c r="Q10" s="132">
        <v>113653</v>
      </c>
      <c r="R10" s="113">
        <v>-3.3209421812397402E-2</v>
      </c>
      <c r="S10" s="116">
        <v>3</v>
      </c>
      <c r="T10" s="111" t="s">
        <v>72</v>
      </c>
      <c r="U10" s="111" t="s">
        <v>72</v>
      </c>
      <c r="V10" s="132">
        <v>82033</v>
      </c>
      <c r="W10" s="132">
        <v>107653</v>
      </c>
      <c r="X10" s="132">
        <v>25620</v>
      </c>
      <c r="Y10" s="132">
        <v>1851</v>
      </c>
      <c r="Z10" s="132">
        <v>1855</v>
      </c>
      <c r="AA10" s="132">
        <v>4</v>
      </c>
      <c r="AB10" s="132">
        <v>0</v>
      </c>
      <c r="AC10" s="132">
        <v>8049</v>
      </c>
      <c r="AD10" s="132">
        <v>109508</v>
      </c>
      <c r="AE10" s="132">
        <v>117557</v>
      </c>
      <c r="AF10" s="111" t="s">
        <v>90</v>
      </c>
      <c r="AG10" s="111" t="s">
        <v>91</v>
      </c>
      <c r="AH10" s="132">
        <v>4030</v>
      </c>
      <c r="AI10" s="132">
        <v>2</v>
      </c>
    </row>
    <row r="11" spans="1:35" x14ac:dyDescent="0.2">
      <c r="A11" s="117"/>
      <c r="B11" s="111" t="s">
        <v>92</v>
      </c>
      <c r="C11" s="111" t="s">
        <v>93</v>
      </c>
      <c r="D11" s="112">
        <v>52102</v>
      </c>
      <c r="E11" s="112">
        <v>220</v>
      </c>
      <c r="F11" s="112">
        <v>52322</v>
      </c>
      <c r="G11" s="113">
        <v>-3.6356269338441098E-2</v>
      </c>
      <c r="H11" s="112">
        <v>22892</v>
      </c>
      <c r="I11" s="112">
        <v>34</v>
      </c>
      <c r="J11" s="112">
        <v>22926</v>
      </c>
      <c r="K11" s="139">
        <v>-5.7435349257904E-2</v>
      </c>
      <c r="L11" s="132">
        <v>0</v>
      </c>
      <c r="M11" s="113">
        <v>0</v>
      </c>
      <c r="N11" s="132">
        <v>75248</v>
      </c>
      <c r="O11" s="113">
        <v>-4.2877675879876398E-2</v>
      </c>
      <c r="P11" s="132">
        <v>0</v>
      </c>
      <c r="Q11" s="132">
        <v>75248</v>
      </c>
      <c r="R11" s="113">
        <v>-4.2877675879876398E-2</v>
      </c>
      <c r="S11" s="118">
        <v>0</v>
      </c>
      <c r="T11" s="111" t="s">
        <v>72</v>
      </c>
      <c r="U11" s="111" t="s">
        <v>72</v>
      </c>
      <c r="V11" s="132">
        <v>54016</v>
      </c>
      <c r="W11" s="132">
        <v>54296</v>
      </c>
      <c r="X11" s="132">
        <v>280</v>
      </c>
      <c r="Y11" s="132">
        <v>24241</v>
      </c>
      <c r="Z11" s="132">
        <v>24323</v>
      </c>
      <c r="AA11" s="132">
        <v>82</v>
      </c>
      <c r="AB11" s="132">
        <v>0</v>
      </c>
      <c r="AC11" s="132">
        <v>0</v>
      </c>
      <c r="AD11" s="132">
        <v>78619</v>
      </c>
      <c r="AE11" s="132">
        <v>78619</v>
      </c>
      <c r="AF11" s="111" t="s">
        <v>94</v>
      </c>
      <c r="AG11" s="111" t="s">
        <v>91</v>
      </c>
      <c r="AH11" s="132">
        <v>4030</v>
      </c>
      <c r="AI11" s="132">
        <v>2</v>
      </c>
    </row>
    <row r="12" spans="1:35" x14ac:dyDescent="0.2">
      <c r="A12" s="117"/>
      <c r="B12" s="111" t="s">
        <v>95</v>
      </c>
      <c r="C12" s="111" t="s">
        <v>96</v>
      </c>
      <c r="D12" s="112">
        <v>106970</v>
      </c>
      <c r="E12" s="112">
        <v>26948</v>
      </c>
      <c r="F12" s="112">
        <v>133918</v>
      </c>
      <c r="G12" s="113">
        <v>-6.8318746608412501E-2</v>
      </c>
      <c r="H12" s="112">
        <v>8840</v>
      </c>
      <c r="I12" s="112">
        <v>52</v>
      </c>
      <c r="J12" s="112">
        <v>8892</v>
      </c>
      <c r="K12" s="139">
        <v>0.36338546458141696</v>
      </c>
      <c r="L12" s="132">
        <v>0</v>
      </c>
      <c r="M12" s="113">
        <v>0</v>
      </c>
      <c r="N12" s="132">
        <v>142810</v>
      </c>
      <c r="O12" s="113">
        <v>-4.9580726740316799E-2</v>
      </c>
      <c r="P12" s="132">
        <v>8941</v>
      </c>
      <c r="Q12" s="132">
        <v>151751</v>
      </c>
      <c r="R12" s="113">
        <v>-3.6911282184721395E-2</v>
      </c>
      <c r="S12" s="118">
        <v>0</v>
      </c>
      <c r="T12" s="111" t="s">
        <v>72</v>
      </c>
      <c r="U12" s="111" t="s">
        <v>72</v>
      </c>
      <c r="V12" s="132">
        <v>123328</v>
      </c>
      <c r="W12" s="132">
        <v>143738</v>
      </c>
      <c r="X12" s="132">
        <v>20410</v>
      </c>
      <c r="Y12" s="132">
        <v>6444</v>
      </c>
      <c r="Z12" s="132">
        <v>6522</v>
      </c>
      <c r="AA12" s="132">
        <v>78</v>
      </c>
      <c r="AB12" s="132">
        <v>0</v>
      </c>
      <c r="AC12" s="132">
        <v>7307</v>
      </c>
      <c r="AD12" s="132">
        <v>150260</v>
      </c>
      <c r="AE12" s="132">
        <v>157567</v>
      </c>
      <c r="AF12" s="111" t="s">
        <v>97</v>
      </c>
      <c r="AG12" s="111" t="s">
        <v>91</v>
      </c>
      <c r="AH12" s="132">
        <v>4030</v>
      </c>
      <c r="AI12" s="132">
        <v>2</v>
      </c>
    </row>
    <row r="13" spans="1:35" x14ac:dyDescent="0.2">
      <c r="A13" s="119"/>
      <c r="B13" s="111" t="s">
        <v>98</v>
      </c>
      <c r="C13" s="111" t="s">
        <v>99</v>
      </c>
      <c r="D13" s="112">
        <v>53020</v>
      </c>
      <c r="E13" s="112">
        <v>288</v>
      </c>
      <c r="F13" s="112">
        <v>53308</v>
      </c>
      <c r="G13" s="113">
        <v>-7.2710826607291987E-2</v>
      </c>
      <c r="H13" s="112">
        <v>20071</v>
      </c>
      <c r="I13" s="112">
        <v>16</v>
      </c>
      <c r="J13" s="112">
        <v>20087</v>
      </c>
      <c r="K13" s="139">
        <v>8.9434862783382099E-2</v>
      </c>
      <c r="L13" s="132">
        <v>0</v>
      </c>
      <c r="M13" s="113">
        <v>0</v>
      </c>
      <c r="N13" s="132">
        <v>73395</v>
      </c>
      <c r="O13" s="113">
        <v>-3.3335089429181002E-2</v>
      </c>
      <c r="P13" s="132">
        <v>654</v>
      </c>
      <c r="Q13" s="132">
        <v>74049</v>
      </c>
      <c r="R13" s="113">
        <v>-4.9801103554471995E-2</v>
      </c>
      <c r="S13" s="118">
        <v>0</v>
      </c>
      <c r="T13" s="111" t="s">
        <v>72</v>
      </c>
      <c r="U13" s="111" t="s">
        <v>72</v>
      </c>
      <c r="V13" s="132">
        <v>56902</v>
      </c>
      <c r="W13" s="132">
        <v>57488</v>
      </c>
      <c r="X13" s="132">
        <v>586</v>
      </c>
      <c r="Y13" s="132">
        <v>18420</v>
      </c>
      <c r="Z13" s="132">
        <v>18438</v>
      </c>
      <c r="AA13" s="132">
        <v>18</v>
      </c>
      <c r="AB13" s="132">
        <v>0</v>
      </c>
      <c r="AC13" s="132">
        <v>2004</v>
      </c>
      <c r="AD13" s="132">
        <v>75926</v>
      </c>
      <c r="AE13" s="132">
        <v>77930</v>
      </c>
      <c r="AF13" s="111" t="s">
        <v>100</v>
      </c>
      <c r="AG13" s="111" t="s">
        <v>91</v>
      </c>
      <c r="AH13" s="132">
        <v>4030</v>
      </c>
      <c r="AI13" s="132">
        <v>2</v>
      </c>
    </row>
    <row r="14" spans="1:35" x14ac:dyDescent="0.2">
      <c r="A14" s="120" t="s">
        <v>86</v>
      </c>
      <c r="B14" s="120">
        <v>0</v>
      </c>
      <c r="C14" s="120">
        <v>0</v>
      </c>
      <c r="D14" s="121">
        <v>285681</v>
      </c>
      <c r="E14" s="121">
        <v>55884</v>
      </c>
      <c r="F14" s="121">
        <v>341565</v>
      </c>
      <c r="G14" s="122">
        <v>-5.9502994424175698E-2</v>
      </c>
      <c r="H14" s="121">
        <v>54928</v>
      </c>
      <c r="I14" s="121">
        <v>102</v>
      </c>
      <c r="J14" s="121">
        <v>55030</v>
      </c>
      <c r="K14" s="140">
        <v>7.6107786773045499E-2</v>
      </c>
      <c r="L14" s="141">
        <v>0</v>
      </c>
      <c r="M14" s="122">
        <v>0</v>
      </c>
      <c r="N14" s="141">
        <v>396595</v>
      </c>
      <c r="O14" s="122">
        <v>-4.27647696306898E-2</v>
      </c>
      <c r="P14" s="141">
        <v>18106</v>
      </c>
      <c r="Q14" s="141">
        <v>414701</v>
      </c>
      <c r="R14" s="122">
        <v>-3.9316797668605602E-2</v>
      </c>
      <c r="S14" s="123">
        <v>0</v>
      </c>
      <c r="T14" s="124">
        <v>0</v>
      </c>
      <c r="U14" s="124">
        <v>0</v>
      </c>
      <c r="V14" s="133">
        <v>316279</v>
      </c>
      <c r="W14" s="133">
        <v>363175</v>
      </c>
      <c r="X14" s="133">
        <v>46896</v>
      </c>
      <c r="Y14" s="133">
        <v>50956</v>
      </c>
      <c r="Z14" s="133">
        <v>51138</v>
      </c>
      <c r="AA14" s="133">
        <v>182</v>
      </c>
      <c r="AB14" s="133">
        <v>0</v>
      </c>
      <c r="AC14" s="133">
        <v>17360</v>
      </c>
      <c r="AD14" s="133">
        <v>414313</v>
      </c>
      <c r="AE14" s="133">
        <v>431673</v>
      </c>
      <c r="AF14" s="124">
        <v>0</v>
      </c>
      <c r="AG14" s="124">
        <v>0</v>
      </c>
      <c r="AH14" s="133">
        <v>16120</v>
      </c>
      <c r="AI14" s="133">
        <v>8</v>
      </c>
    </row>
    <row r="15" spans="1:35" x14ac:dyDescent="0.2">
      <c r="A15" s="115" t="s">
        <v>101</v>
      </c>
      <c r="B15" s="111" t="s">
        <v>102</v>
      </c>
      <c r="C15" s="111" t="s">
        <v>103</v>
      </c>
      <c r="D15" s="112">
        <v>20486</v>
      </c>
      <c r="E15" s="112">
        <v>1320</v>
      </c>
      <c r="F15" s="112">
        <v>21806</v>
      </c>
      <c r="G15" s="113">
        <v>-5.5000458337152805E-4</v>
      </c>
      <c r="H15" s="112">
        <v>0</v>
      </c>
      <c r="I15" s="112">
        <v>0</v>
      </c>
      <c r="J15" s="112">
        <v>0</v>
      </c>
      <c r="K15" s="139">
        <v>0</v>
      </c>
      <c r="L15" s="132">
        <v>0</v>
      </c>
      <c r="M15" s="113">
        <v>0</v>
      </c>
      <c r="N15" s="132">
        <v>21806</v>
      </c>
      <c r="O15" s="113">
        <v>-5.5000458337152805E-4</v>
      </c>
      <c r="P15" s="132">
        <v>596</v>
      </c>
      <c r="Q15" s="132">
        <v>22402</v>
      </c>
      <c r="R15" s="113">
        <v>-2.1380846325166998E-3</v>
      </c>
      <c r="S15" s="116">
        <v>4</v>
      </c>
      <c r="T15" s="111" t="s">
        <v>72</v>
      </c>
      <c r="U15" s="111" t="s">
        <v>72</v>
      </c>
      <c r="V15" s="132">
        <v>21456</v>
      </c>
      <c r="W15" s="132">
        <v>21818</v>
      </c>
      <c r="X15" s="132">
        <v>362</v>
      </c>
      <c r="Y15" s="132">
        <v>0</v>
      </c>
      <c r="Z15" s="132">
        <v>0</v>
      </c>
      <c r="AA15" s="132">
        <v>0</v>
      </c>
      <c r="AB15" s="132">
        <v>0</v>
      </c>
      <c r="AC15" s="132">
        <v>632</v>
      </c>
      <c r="AD15" s="132">
        <v>21818</v>
      </c>
      <c r="AE15" s="132">
        <v>22450</v>
      </c>
      <c r="AF15" s="111" t="s">
        <v>104</v>
      </c>
      <c r="AG15" s="111" t="s">
        <v>105</v>
      </c>
      <c r="AH15" s="132">
        <v>4030</v>
      </c>
      <c r="AI15" s="132">
        <v>2</v>
      </c>
    </row>
    <row r="16" spans="1:35" x14ac:dyDescent="0.2">
      <c r="A16" s="117"/>
      <c r="B16" s="111" t="s">
        <v>106</v>
      </c>
      <c r="C16" s="111" t="s">
        <v>107</v>
      </c>
      <c r="D16" s="112">
        <v>15614</v>
      </c>
      <c r="E16" s="112">
        <v>0</v>
      </c>
      <c r="F16" s="112">
        <v>15614</v>
      </c>
      <c r="G16" s="113">
        <v>7.5048196089231606E-2</v>
      </c>
      <c r="H16" s="112">
        <v>0</v>
      </c>
      <c r="I16" s="112">
        <v>0</v>
      </c>
      <c r="J16" s="112">
        <v>0</v>
      </c>
      <c r="K16" s="139">
        <v>0</v>
      </c>
      <c r="L16" s="132">
        <v>0</v>
      </c>
      <c r="M16" s="113">
        <v>0</v>
      </c>
      <c r="N16" s="132">
        <v>15614</v>
      </c>
      <c r="O16" s="113">
        <v>7.5048196089231606E-2</v>
      </c>
      <c r="P16" s="132">
        <v>0</v>
      </c>
      <c r="Q16" s="132">
        <v>15614</v>
      </c>
      <c r="R16" s="113">
        <v>7.5048196089231606E-2</v>
      </c>
      <c r="S16" s="118">
        <v>0</v>
      </c>
      <c r="T16" s="111" t="s">
        <v>72</v>
      </c>
      <c r="U16" s="111" t="s">
        <v>72</v>
      </c>
      <c r="V16" s="132">
        <v>14522</v>
      </c>
      <c r="W16" s="132">
        <v>14524</v>
      </c>
      <c r="X16" s="132">
        <v>2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14524</v>
      </c>
      <c r="AE16" s="132">
        <v>14524</v>
      </c>
      <c r="AF16" s="111" t="s">
        <v>108</v>
      </c>
      <c r="AG16" s="111" t="s">
        <v>105</v>
      </c>
      <c r="AH16" s="132">
        <v>4030</v>
      </c>
      <c r="AI16" s="132">
        <v>2</v>
      </c>
    </row>
    <row r="17" spans="1:35" x14ac:dyDescent="0.2">
      <c r="A17" s="117"/>
      <c r="B17" s="111" t="s">
        <v>109</v>
      </c>
      <c r="C17" s="111" t="s">
        <v>110</v>
      </c>
      <c r="D17" s="112">
        <v>38409</v>
      </c>
      <c r="E17" s="112">
        <v>238</v>
      </c>
      <c r="F17" s="112">
        <v>38647</v>
      </c>
      <c r="G17" s="113">
        <v>-6.62043636890811E-2</v>
      </c>
      <c r="H17" s="112">
        <v>3038</v>
      </c>
      <c r="I17" s="112">
        <v>0</v>
      </c>
      <c r="J17" s="112">
        <v>3038</v>
      </c>
      <c r="K17" s="139">
        <v>0.81481481481481499</v>
      </c>
      <c r="L17" s="132">
        <v>0</v>
      </c>
      <c r="M17" s="113">
        <v>0</v>
      </c>
      <c r="N17" s="132">
        <v>41685</v>
      </c>
      <c r="O17" s="113">
        <v>-3.1954668957989804E-2</v>
      </c>
      <c r="P17" s="132">
        <v>866</v>
      </c>
      <c r="Q17" s="132">
        <v>42551</v>
      </c>
      <c r="R17" s="113">
        <v>-3.4927763035540099E-2</v>
      </c>
      <c r="S17" s="118">
        <v>0</v>
      </c>
      <c r="T17" s="111" t="s">
        <v>72</v>
      </c>
      <c r="U17" s="111" t="s">
        <v>72</v>
      </c>
      <c r="V17" s="132">
        <v>41143</v>
      </c>
      <c r="W17" s="132">
        <v>41387</v>
      </c>
      <c r="X17" s="132">
        <v>244</v>
      </c>
      <c r="Y17" s="132">
        <v>1674</v>
      </c>
      <c r="Z17" s="132">
        <v>1674</v>
      </c>
      <c r="AA17" s="132">
        <v>0</v>
      </c>
      <c r="AB17" s="132">
        <v>0</v>
      </c>
      <c r="AC17" s="132">
        <v>1030</v>
      </c>
      <c r="AD17" s="132">
        <v>43061</v>
      </c>
      <c r="AE17" s="132">
        <v>44091</v>
      </c>
      <c r="AF17" s="111" t="s">
        <v>111</v>
      </c>
      <c r="AG17" s="111" t="s">
        <v>105</v>
      </c>
      <c r="AH17" s="132">
        <v>4030</v>
      </c>
      <c r="AI17" s="132">
        <v>2</v>
      </c>
    </row>
    <row r="18" spans="1:35" x14ac:dyDescent="0.2">
      <c r="A18" s="117"/>
      <c r="B18" s="111" t="s">
        <v>112</v>
      </c>
      <c r="C18" s="111" t="s">
        <v>113</v>
      </c>
      <c r="D18" s="112">
        <v>33498</v>
      </c>
      <c r="E18" s="112">
        <v>26</v>
      </c>
      <c r="F18" s="112">
        <v>33524</v>
      </c>
      <c r="G18" s="113">
        <v>-6.2475529951339599E-2</v>
      </c>
      <c r="H18" s="112">
        <v>10443</v>
      </c>
      <c r="I18" s="112">
        <v>20</v>
      </c>
      <c r="J18" s="112">
        <v>10463</v>
      </c>
      <c r="K18" s="139">
        <v>-8.7162482235907199E-3</v>
      </c>
      <c r="L18" s="132">
        <v>0</v>
      </c>
      <c r="M18" s="113">
        <v>0</v>
      </c>
      <c r="N18" s="132">
        <v>43987</v>
      </c>
      <c r="O18" s="113">
        <v>-5.0223479368643797E-2</v>
      </c>
      <c r="P18" s="132">
        <v>96</v>
      </c>
      <c r="Q18" s="132">
        <v>44083</v>
      </c>
      <c r="R18" s="113">
        <v>-4.8664163321679797E-2</v>
      </c>
      <c r="S18" s="118">
        <v>0</v>
      </c>
      <c r="T18" s="111" t="s">
        <v>72</v>
      </c>
      <c r="U18" s="111" t="s">
        <v>72</v>
      </c>
      <c r="V18" s="132">
        <v>35708</v>
      </c>
      <c r="W18" s="132">
        <v>35758</v>
      </c>
      <c r="X18" s="132">
        <v>50</v>
      </c>
      <c r="Y18" s="132">
        <v>10543</v>
      </c>
      <c r="Z18" s="132">
        <v>10555</v>
      </c>
      <c r="AA18" s="132">
        <v>12</v>
      </c>
      <c r="AB18" s="132">
        <v>0</v>
      </c>
      <c r="AC18" s="132">
        <v>25</v>
      </c>
      <c r="AD18" s="132">
        <v>46313</v>
      </c>
      <c r="AE18" s="132">
        <v>46338</v>
      </c>
      <c r="AF18" s="111" t="s">
        <v>114</v>
      </c>
      <c r="AG18" s="111" t="s">
        <v>105</v>
      </c>
      <c r="AH18" s="132">
        <v>4030</v>
      </c>
      <c r="AI18" s="132">
        <v>2</v>
      </c>
    </row>
    <row r="19" spans="1:35" x14ac:dyDescent="0.2">
      <c r="A19" s="117"/>
      <c r="B19" s="111" t="s">
        <v>115</v>
      </c>
      <c r="C19" s="111" t="s">
        <v>116</v>
      </c>
      <c r="D19" s="112">
        <v>16141</v>
      </c>
      <c r="E19" s="112">
        <v>3152</v>
      </c>
      <c r="F19" s="112">
        <v>19293</v>
      </c>
      <c r="G19" s="113">
        <v>-6.7953667953668008E-3</v>
      </c>
      <c r="H19" s="112">
        <v>2</v>
      </c>
      <c r="I19" s="112">
        <v>0</v>
      </c>
      <c r="J19" s="112">
        <v>2</v>
      </c>
      <c r="K19" s="139">
        <v>1</v>
      </c>
      <c r="L19" s="132">
        <v>0</v>
      </c>
      <c r="M19" s="113">
        <v>0</v>
      </c>
      <c r="N19" s="132">
        <v>19295</v>
      </c>
      <c r="O19" s="113">
        <v>-6.7435395861216909E-3</v>
      </c>
      <c r="P19" s="132">
        <v>461</v>
      </c>
      <c r="Q19" s="132">
        <v>19756</v>
      </c>
      <c r="R19" s="113">
        <v>-4.6853745780643906E-3</v>
      </c>
      <c r="S19" s="118">
        <v>0</v>
      </c>
      <c r="T19" s="111" t="s">
        <v>72</v>
      </c>
      <c r="U19" s="111" t="s">
        <v>72</v>
      </c>
      <c r="V19" s="132">
        <v>18027</v>
      </c>
      <c r="W19" s="132">
        <v>19425</v>
      </c>
      <c r="X19" s="132">
        <v>1398</v>
      </c>
      <c r="Y19" s="132">
        <v>1</v>
      </c>
      <c r="Z19" s="132">
        <v>1</v>
      </c>
      <c r="AA19" s="132">
        <v>0</v>
      </c>
      <c r="AB19" s="132">
        <v>0</v>
      </c>
      <c r="AC19" s="132">
        <v>423</v>
      </c>
      <c r="AD19" s="132">
        <v>19426</v>
      </c>
      <c r="AE19" s="132">
        <v>19849</v>
      </c>
      <c r="AF19" s="111" t="s">
        <v>117</v>
      </c>
      <c r="AG19" s="111" t="s">
        <v>105</v>
      </c>
      <c r="AH19" s="132">
        <v>4030</v>
      </c>
      <c r="AI19" s="132">
        <v>2</v>
      </c>
    </row>
    <row r="20" spans="1:35" x14ac:dyDescent="0.2">
      <c r="A20" s="117"/>
      <c r="B20" s="111" t="s">
        <v>118</v>
      </c>
      <c r="C20" s="111" t="s">
        <v>119</v>
      </c>
      <c r="D20" s="112">
        <v>20392</v>
      </c>
      <c r="E20" s="112">
        <v>150</v>
      </c>
      <c r="F20" s="112">
        <v>20542</v>
      </c>
      <c r="G20" s="113">
        <v>-5.2665559859804492E-2</v>
      </c>
      <c r="H20" s="112">
        <v>147</v>
      </c>
      <c r="I20" s="112">
        <v>0</v>
      </c>
      <c r="J20" s="112">
        <v>147</v>
      </c>
      <c r="K20" s="139">
        <v>-0.42578125</v>
      </c>
      <c r="L20" s="132">
        <v>5898</v>
      </c>
      <c r="M20" s="113">
        <v>-7.0742082873798601E-2</v>
      </c>
      <c r="N20" s="132">
        <v>26587</v>
      </c>
      <c r="O20" s="113">
        <v>-6.0098278361084598E-2</v>
      </c>
      <c r="P20" s="132">
        <v>175</v>
      </c>
      <c r="Q20" s="132">
        <v>26762</v>
      </c>
      <c r="R20" s="113">
        <v>-6.0850645704660304E-2</v>
      </c>
      <c r="S20" s="118">
        <v>0</v>
      </c>
      <c r="T20" s="111" t="s">
        <v>72</v>
      </c>
      <c r="U20" s="111" t="s">
        <v>72</v>
      </c>
      <c r="V20" s="132">
        <v>21562</v>
      </c>
      <c r="W20" s="132">
        <v>21684</v>
      </c>
      <c r="X20" s="132">
        <v>122</v>
      </c>
      <c r="Y20" s="132">
        <v>256</v>
      </c>
      <c r="Z20" s="132">
        <v>256</v>
      </c>
      <c r="AA20" s="132">
        <v>0</v>
      </c>
      <c r="AB20" s="132">
        <v>6347</v>
      </c>
      <c r="AC20" s="132">
        <v>209</v>
      </c>
      <c r="AD20" s="132">
        <v>28287</v>
      </c>
      <c r="AE20" s="132">
        <v>28496</v>
      </c>
      <c r="AF20" s="111" t="s">
        <v>120</v>
      </c>
      <c r="AG20" s="111" t="s">
        <v>105</v>
      </c>
      <c r="AH20" s="132">
        <v>4030</v>
      </c>
      <c r="AI20" s="132">
        <v>2</v>
      </c>
    </row>
    <row r="21" spans="1:35" x14ac:dyDescent="0.2">
      <c r="A21" s="117"/>
      <c r="B21" s="111" t="s">
        <v>121</v>
      </c>
      <c r="C21" s="111" t="s">
        <v>122</v>
      </c>
      <c r="D21" s="112">
        <v>3759</v>
      </c>
      <c r="E21" s="112">
        <v>4</v>
      </c>
      <c r="F21" s="112">
        <v>3763</v>
      </c>
      <c r="G21" s="113">
        <v>-7.7696078431372509E-2</v>
      </c>
      <c r="H21" s="112">
        <v>0</v>
      </c>
      <c r="I21" s="112">
        <v>0</v>
      </c>
      <c r="J21" s="112">
        <v>0</v>
      </c>
      <c r="K21" s="139">
        <v>0</v>
      </c>
      <c r="L21" s="132">
        <v>0</v>
      </c>
      <c r="M21" s="113">
        <v>0</v>
      </c>
      <c r="N21" s="132">
        <v>3763</v>
      </c>
      <c r="O21" s="113">
        <v>-7.7696078431372509E-2</v>
      </c>
      <c r="P21" s="132">
        <v>328</v>
      </c>
      <c r="Q21" s="132">
        <v>4091</v>
      </c>
      <c r="R21" s="113">
        <v>-4.6164607134530196E-2</v>
      </c>
      <c r="S21" s="118">
        <v>0</v>
      </c>
      <c r="T21" s="111" t="s">
        <v>72</v>
      </c>
      <c r="U21" s="111" t="s">
        <v>72</v>
      </c>
      <c r="V21" s="132">
        <v>4068</v>
      </c>
      <c r="W21" s="132">
        <v>4080</v>
      </c>
      <c r="X21" s="132">
        <v>12</v>
      </c>
      <c r="Y21" s="132">
        <v>0</v>
      </c>
      <c r="Z21" s="132">
        <v>0</v>
      </c>
      <c r="AA21" s="132">
        <v>0</v>
      </c>
      <c r="AB21" s="132">
        <v>0</v>
      </c>
      <c r="AC21" s="132">
        <v>209</v>
      </c>
      <c r="AD21" s="132">
        <v>4080</v>
      </c>
      <c r="AE21" s="132">
        <v>4289</v>
      </c>
      <c r="AF21" s="111" t="s">
        <v>123</v>
      </c>
      <c r="AG21" s="111" t="s">
        <v>105</v>
      </c>
      <c r="AH21" s="132">
        <v>4030</v>
      </c>
      <c r="AI21" s="132">
        <v>2</v>
      </c>
    </row>
    <row r="22" spans="1:35" x14ac:dyDescent="0.2">
      <c r="A22" s="117"/>
      <c r="B22" s="111" t="s">
        <v>124</v>
      </c>
      <c r="C22" s="111" t="s">
        <v>125</v>
      </c>
      <c r="D22" s="112">
        <v>31119</v>
      </c>
      <c r="E22" s="112">
        <v>118</v>
      </c>
      <c r="F22" s="112">
        <v>31237</v>
      </c>
      <c r="G22" s="113">
        <v>2.7296346236064101E-2</v>
      </c>
      <c r="H22" s="112">
        <v>1699</v>
      </c>
      <c r="I22" s="112">
        <v>0</v>
      </c>
      <c r="J22" s="112">
        <v>1699</v>
      </c>
      <c r="K22" s="139">
        <v>-0.26162538026944804</v>
      </c>
      <c r="L22" s="132">
        <v>0</v>
      </c>
      <c r="M22" s="113">
        <v>0</v>
      </c>
      <c r="N22" s="132">
        <v>32936</v>
      </c>
      <c r="O22" s="113">
        <v>6.9707716766540294E-3</v>
      </c>
      <c r="P22" s="132">
        <v>202</v>
      </c>
      <c r="Q22" s="132">
        <v>33138</v>
      </c>
      <c r="R22" s="113">
        <v>1.2280058651026401E-2</v>
      </c>
      <c r="S22" s="118">
        <v>0</v>
      </c>
      <c r="T22" s="111" t="s">
        <v>72</v>
      </c>
      <c r="U22" s="111" t="s">
        <v>72</v>
      </c>
      <c r="V22" s="132">
        <v>30299</v>
      </c>
      <c r="W22" s="132">
        <v>30407</v>
      </c>
      <c r="X22" s="132">
        <v>108</v>
      </c>
      <c r="Y22" s="132">
        <v>2301</v>
      </c>
      <c r="Z22" s="132">
        <v>2301</v>
      </c>
      <c r="AA22" s="132">
        <v>0</v>
      </c>
      <c r="AB22" s="132">
        <v>0</v>
      </c>
      <c r="AC22" s="132">
        <v>28</v>
      </c>
      <c r="AD22" s="132">
        <v>32708</v>
      </c>
      <c r="AE22" s="132">
        <v>32736</v>
      </c>
      <c r="AF22" s="111" t="s">
        <v>126</v>
      </c>
      <c r="AG22" s="111" t="s">
        <v>105</v>
      </c>
      <c r="AH22" s="132">
        <v>4030</v>
      </c>
      <c r="AI22" s="132">
        <v>2</v>
      </c>
    </row>
    <row r="23" spans="1:35" x14ac:dyDescent="0.2">
      <c r="A23" s="119"/>
      <c r="B23" s="111" t="s">
        <v>127</v>
      </c>
      <c r="C23" s="111" t="s">
        <v>128</v>
      </c>
      <c r="D23" s="112">
        <v>7576</v>
      </c>
      <c r="E23" s="112">
        <v>2</v>
      </c>
      <c r="F23" s="112">
        <v>7578</v>
      </c>
      <c r="G23" s="113">
        <v>-1.7884914463452601E-2</v>
      </c>
      <c r="H23" s="112">
        <v>484</v>
      </c>
      <c r="I23" s="112">
        <v>0</v>
      </c>
      <c r="J23" s="112">
        <v>484</v>
      </c>
      <c r="K23" s="139">
        <v>0</v>
      </c>
      <c r="L23" s="132">
        <v>0</v>
      </c>
      <c r="M23" s="113">
        <v>0</v>
      </c>
      <c r="N23" s="132">
        <v>8062</v>
      </c>
      <c r="O23" s="113">
        <v>4.4841886988076701E-2</v>
      </c>
      <c r="P23" s="132">
        <v>0</v>
      </c>
      <c r="Q23" s="132">
        <v>8062</v>
      </c>
      <c r="R23" s="113">
        <v>4.4841886988076701E-2</v>
      </c>
      <c r="S23" s="118">
        <v>0</v>
      </c>
      <c r="T23" s="111" t="s">
        <v>72</v>
      </c>
      <c r="U23" s="111" t="s">
        <v>72</v>
      </c>
      <c r="V23" s="132">
        <v>7714</v>
      </c>
      <c r="W23" s="132">
        <v>7716</v>
      </c>
      <c r="X23" s="132">
        <v>2</v>
      </c>
      <c r="Y23" s="132">
        <v>0</v>
      </c>
      <c r="Z23" s="132">
        <v>0</v>
      </c>
      <c r="AA23" s="132">
        <v>0</v>
      </c>
      <c r="AB23" s="132">
        <v>0</v>
      </c>
      <c r="AC23" s="132">
        <v>0</v>
      </c>
      <c r="AD23" s="132">
        <v>7716</v>
      </c>
      <c r="AE23" s="132">
        <v>7716</v>
      </c>
      <c r="AF23" s="111" t="s">
        <v>129</v>
      </c>
      <c r="AG23" s="111" t="s">
        <v>105</v>
      </c>
      <c r="AH23" s="132">
        <v>4030</v>
      </c>
      <c r="AI23" s="132">
        <v>2</v>
      </c>
    </row>
    <row r="24" spans="1:35" x14ac:dyDescent="0.2">
      <c r="A24" s="120" t="s">
        <v>86</v>
      </c>
      <c r="B24" s="120">
        <v>0</v>
      </c>
      <c r="C24" s="120">
        <v>0</v>
      </c>
      <c r="D24" s="121">
        <v>186994</v>
      </c>
      <c r="E24" s="121">
        <v>5010</v>
      </c>
      <c r="F24" s="121">
        <v>192004</v>
      </c>
      <c r="G24" s="122">
        <v>-2.4364961204071202E-2</v>
      </c>
      <c r="H24" s="121">
        <v>15813</v>
      </c>
      <c r="I24" s="121">
        <v>20</v>
      </c>
      <c r="J24" s="121">
        <v>15833</v>
      </c>
      <c r="K24" s="140">
        <v>7.0737810238723192E-2</v>
      </c>
      <c r="L24" s="141">
        <v>5898</v>
      </c>
      <c r="M24" s="122">
        <v>-7.0742082873798601E-2</v>
      </c>
      <c r="N24" s="141">
        <v>213735</v>
      </c>
      <c r="O24" s="122">
        <v>-1.9262800952586302E-2</v>
      </c>
      <c r="P24" s="141">
        <v>2724</v>
      </c>
      <c r="Q24" s="141">
        <v>216459</v>
      </c>
      <c r="R24" s="122">
        <v>-1.8277555796434301E-2</v>
      </c>
      <c r="S24" s="123">
        <v>0</v>
      </c>
      <c r="T24" s="124">
        <v>0</v>
      </c>
      <c r="U24" s="124">
        <v>0</v>
      </c>
      <c r="V24" s="133">
        <v>194499</v>
      </c>
      <c r="W24" s="133">
        <v>196799</v>
      </c>
      <c r="X24" s="133">
        <v>2300</v>
      </c>
      <c r="Y24" s="133">
        <v>14775</v>
      </c>
      <c r="Z24" s="133">
        <v>14787</v>
      </c>
      <c r="AA24" s="133">
        <v>12</v>
      </c>
      <c r="AB24" s="133">
        <v>6347</v>
      </c>
      <c r="AC24" s="133">
        <v>2556</v>
      </c>
      <c r="AD24" s="133">
        <v>217933</v>
      </c>
      <c r="AE24" s="133">
        <v>220489</v>
      </c>
      <c r="AF24" s="124">
        <v>0</v>
      </c>
      <c r="AG24" s="124">
        <v>0</v>
      </c>
      <c r="AH24" s="133">
        <v>36270</v>
      </c>
      <c r="AI24" s="133">
        <v>18</v>
      </c>
    </row>
    <row r="25" spans="1:35" x14ac:dyDescent="0.2">
      <c r="A25" s="115" t="s">
        <v>130</v>
      </c>
      <c r="B25" s="111" t="s">
        <v>131</v>
      </c>
      <c r="C25" s="111" t="s">
        <v>132</v>
      </c>
      <c r="D25" s="112">
        <v>3508</v>
      </c>
      <c r="E25" s="112">
        <v>14</v>
      </c>
      <c r="F25" s="112">
        <v>3522</v>
      </c>
      <c r="G25" s="113">
        <v>6.9866342648845697E-2</v>
      </c>
      <c r="H25" s="112">
        <v>0</v>
      </c>
      <c r="I25" s="112">
        <v>0</v>
      </c>
      <c r="J25" s="112">
        <v>0</v>
      </c>
      <c r="K25" s="139">
        <v>0</v>
      </c>
      <c r="L25" s="132">
        <v>0</v>
      </c>
      <c r="M25" s="113">
        <v>0</v>
      </c>
      <c r="N25" s="132">
        <v>3522</v>
      </c>
      <c r="O25" s="113">
        <v>6.9866342648845697E-2</v>
      </c>
      <c r="P25" s="132">
        <v>735</v>
      </c>
      <c r="Q25" s="132">
        <v>4257</v>
      </c>
      <c r="R25" s="113">
        <v>3.0002419549963699E-2</v>
      </c>
      <c r="S25" s="116">
        <v>5</v>
      </c>
      <c r="T25" s="111" t="s">
        <v>72</v>
      </c>
      <c r="U25" s="111" t="s">
        <v>72</v>
      </c>
      <c r="V25" s="132">
        <v>3286</v>
      </c>
      <c r="W25" s="132">
        <v>3292</v>
      </c>
      <c r="X25" s="132">
        <v>6</v>
      </c>
      <c r="Y25" s="132">
        <v>0</v>
      </c>
      <c r="Z25" s="132">
        <v>0</v>
      </c>
      <c r="AA25" s="132">
        <v>0</v>
      </c>
      <c r="AB25" s="132">
        <v>0</v>
      </c>
      <c r="AC25" s="132">
        <v>841</v>
      </c>
      <c r="AD25" s="132">
        <v>3292</v>
      </c>
      <c r="AE25" s="132">
        <v>4133</v>
      </c>
      <c r="AF25" s="111" t="s">
        <v>133</v>
      </c>
      <c r="AG25" s="111" t="s">
        <v>134</v>
      </c>
      <c r="AH25" s="132">
        <v>4030</v>
      </c>
      <c r="AI25" s="132">
        <v>2</v>
      </c>
    </row>
    <row r="26" spans="1:35" x14ac:dyDescent="0.2">
      <c r="A26" s="117"/>
      <c r="B26" s="111" t="s">
        <v>135</v>
      </c>
      <c r="C26" s="111" t="s">
        <v>136</v>
      </c>
      <c r="D26" s="112">
        <v>467</v>
      </c>
      <c r="E26" s="112">
        <v>14</v>
      </c>
      <c r="F26" s="112">
        <v>481</v>
      </c>
      <c r="G26" s="113">
        <v>2.0833333333333303E-3</v>
      </c>
      <c r="H26" s="112">
        <v>0</v>
      </c>
      <c r="I26" s="112">
        <v>0</v>
      </c>
      <c r="J26" s="112">
        <v>0</v>
      </c>
      <c r="K26" s="139">
        <v>0</v>
      </c>
      <c r="L26" s="132">
        <v>0</v>
      </c>
      <c r="M26" s="113">
        <v>0</v>
      </c>
      <c r="N26" s="132">
        <v>481</v>
      </c>
      <c r="O26" s="113">
        <v>2.0833333333333303E-3</v>
      </c>
      <c r="P26" s="132">
        <v>670</v>
      </c>
      <c r="Q26" s="132">
        <v>1151</v>
      </c>
      <c r="R26" s="113">
        <v>-1.7079419299743801E-2</v>
      </c>
      <c r="S26" s="118">
        <v>0</v>
      </c>
      <c r="T26" s="111" t="s">
        <v>72</v>
      </c>
      <c r="U26" s="111" t="s">
        <v>72</v>
      </c>
      <c r="V26" s="132">
        <v>480</v>
      </c>
      <c r="W26" s="132">
        <v>480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691</v>
      </c>
      <c r="AD26" s="132">
        <v>480</v>
      </c>
      <c r="AE26" s="132">
        <v>1171</v>
      </c>
      <c r="AF26" s="111" t="s">
        <v>137</v>
      </c>
      <c r="AG26" s="111" t="s">
        <v>134</v>
      </c>
      <c r="AH26" s="132">
        <v>4030</v>
      </c>
      <c r="AI26" s="132">
        <v>2</v>
      </c>
    </row>
    <row r="27" spans="1:35" x14ac:dyDescent="0.2">
      <c r="A27" s="117"/>
      <c r="B27" s="111" t="s">
        <v>138</v>
      </c>
      <c r="C27" s="111" t="s">
        <v>139</v>
      </c>
      <c r="D27" s="112">
        <v>5917</v>
      </c>
      <c r="E27" s="112">
        <v>108</v>
      </c>
      <c r="F27" s="112">
        <v>6025</v>
      </c>
      <c r="G27" s="113">
        <v>-0.14828951088493103</v>
      </c>
      <c r="H27" s="112">
        <v>0</v>
      </c>
      <c r="I27" s="112">
        <v>0</v>
      </c>
      <c r="J27" s="112">
        <v>0</v>
      </c>
      <c r="K27" s="139">
        <v>0</v>
      </c>
      <c r="L27" s="132">
        <v>788</v>
      </c>
      <c r="M27" s="113">
        <v>-0.54712643678160899</v>
      </c>
      <c r="N27" s="132">
        <v>6813</v>
      </c>
      <c r="O27" s="113">
        <v>-0.22702518720217799</v>
      </c>
      <c r="P27" s="132">
        <v>1572</v>
      </c>
      <c r="Q27" s="132">
        <v>8385</v>
      </c>
      <c r="R27" s="113">
        <v>-0.202036543585839</v>
      </c>
      <c r="S27" s="118">
        <v>0</v>
      </c>
      <c r="T27" s="111" t="s">
        <v>72</v>
      </c>
      <c r="U27" s="111" t="s">
        <v>72</v>
      </c>
      <c r="V27" s="132">
        <v>6960</v>
      </c>
      <c r="W27" s="132">
        <v>7074</v>
      </c>
      <c r="X27" s="132">
        <v>114</v>
      </c>
      <c r="Y27" s="132">
        <v>0</v>
      </c>
      <c r="Z27" s="132">
        <v>0</v>
      </c>
      <c r="AA27" s="132">
        <v>0</v>
      </c>
      <c r="AB27" s="132">
        <v>1740</v>
      </c>
      <c r="AC27" s="132">
        <v>1694</v>
      </c>
      <c r="AD27" s="132">
        <v>8814</v>
      </c>
      <c r="AE27" s="132">
        <v>10508</v>
      </c>
      <c r="AF27" s="111" t="s">
        <v>140</v>
      </c>
      <c r="AG27" s="111" t="s">
        <v>134</v>
      </c>
      <c r="AH27" s="132">
        <v>4030</v>
      </c>
      <c r="AI27" s="132">
        <v>2</v>
      </c>
    </row>
    <row r="28" spans="1:35" x14ac:dyDescent="0.2">
      <c r="A28" s="117"/>
      <c r="B28" s="111" t="s">
        <v>141</v>
      </c>
      <c r="C28" s="111" t="s">
        <v>142</v>
      </c>
      <c r="D28" s="112">
        <v>987</v>
      </c>
      <c r="E28" s="112">
        <v>10</v>
      </c>
      <c r="F28" s="112">
        <v>997</v>
      </c>
      <c r="G28" s="113">
        <v>-6.9094304388421998E-2</v>
      </c>
      <c r="H28" s="112">
        <v>0</v>
      </c>
      <c r="I28" s="112">
        <v>0</v>
      </c>
      <c r="J28" s="112">
        <v>0</v>
      </c>
      <c r="K28" s="139">
        <v>0</v>
      </c>
      <c r="L28" s="132">
        <v>0</v>
      </c>
      <c r="M28" s="113">
        <v>0</v>
      </c>
      <c r="N28" s="132">
        <v>997</v>
      </c>
      <c r="O28" s="113">
        <v>-6.9094304388421998E-2</v>
      </c>
      <c r="P28" s="132">
        <v>1003</v>
      </c>
      <c r="Q28" s="132">
        <v>2000</v>
      </c>
      <c r="R28" s="113">
        <v>-9.132212630622441E-2</v>
      </c>
      <c r="S28" s="118">
        <v>0</v>
      </c>
      <c r="T28" s="111" t="s">
        <v>72</v>
      </c>
      <c r="U28" s="111" t="s">
        <v>72</v>
      </c>
      <c r="V28" s="132">
        <v>1033</v>
      </c>
      <c r="W28" s="132">
        <v>1071</v>
      </c>
      <c r="X28" s="132">
        <v>38</v>
      </c>
      <c r="Y28" s="132">
        <v>0</v>
      </c>
      <c r="Z28" s="132">
        <v>0</v>
      </c>
      <c r="AA28" s="132">
        <v>0</v>
      </c>
      <c r="AB28" s="132">
        <v>0</v>
      </c>
      <c r="AC28" s="132">
        <v>1130</v>
      </c>
      <c r="AD28" s="132">
        <v>1071</v>
      </c>
      <c r="AE28" s="132">
        <v>2201</v>
      </c>
      <c r="AF28" s="111" t="s">
        <v>143</v>
      </c>
      <c r="AG28" s="111" t="s">
        <v>134</v>
      </c>
      <c r="AH28" s="132">
        <v>4030</v>
      </c>
      <c r="AI28" s="132">
        <v>2</v>
      </c>
    </row>
    <row r="29" spans="1:35" x14ac:dyDescent="0.2">
      <c r="A29" s="117"/>
      <c r="B29" s="111" t="s">
        <v>144</v>
      </c>
      <c r="C29" s="111" t="s">
        <v>145</v>
      </c>
      <c r="D29" s="112">
        <v>239</v>
      </c>
      <c r="E29" s="112">
        <v>0</v>
      </c>
      <c r="F29" s="112">
        <v>239</v>
      </c>
      <c r="G29" s="113">
        <v>-0.29080118694362</v>
      </c>
      <c r="H29" s="112">
        <v>998</v>
      </c>
      <c r="I29" s="112">
        <v>0</v>
      </c>
      <c r="J29" s="112">
        <v>998</v>
      </c>
      <c r="K29" s="139">
        <v>0.15375722543352599</v>
      </c>
      <c r="L29" s="132">
        <v>0</v>
      </c>
      <c r="M29" s="113">
        <v>0</v>
      </c>
      <c r="N29" s="132">
        <v>1237</v>
      </c>
      <c r="O29" s="113">
        <v>2.9118136439267899E-2</v>
      </c>
      <c r="P29" s="132">
        <v>0</v>
      </c>
      <c r="Q29" s="132">
        <v>1237</v>
      </c>
      <c r="R29" s="113">
        <v>2.9118136439267899E-2</v>
      </c>
      <c r="S29" s="118">
        <v>0</v>
      </c>
      <c r="T29" s="111" t="s">
        <v>72</v>
      </c>
      <c r="U29" s="111" t="s">
        <v>72</v>
      </c>
      <c r="V29" s="132">
        <v>337</v>
      </c>
      <c r="W29" s="132">
        <v>337</v>
      </c>
      <c r="X29" s="132">
        <v>0</v>
      </c>
      <c r="Y29" s="132">
        <v>865</v>
      </c>
      <c r="Z29" s="132">
        <v>865</v>
      </c>
      <c r="AA29" s="132">
        <v>0</v>
      </c>
      <c r="AB29" s="132">
        <v>0</v>
      </c>
      <c r="AC29" s="132">
        <v>0</v>
      </c>
      <c r="AD29" s="132">
        <v>1202</v>
      </c>
      <c r="AE29" s="132">
        <v>1202</v>
      </c>
      <c r="AF29" s="111" t="s">
        <v>146</v>
      </c>
      <c r="AG29" s="111" t="s">
        <v>134</v>
      </c>
      <c r="AH29" s="132">
        <v>4030</v>
      </c>
      <c r="AI29" s="132">
        <v>2</v>
      </c>
    </row>
    <row r="30" spans="1:35" x14ac:dyDescent="0.2">
      <c r="A30" s="117"/>
      <c r="B30" s="111" t="s">
        <v>147</v>
      </c>
      <c r="C30" s="111" t="s">
        <v>148</v>
      </c>
      <c r="D30" s="112">
        <v>10255</v>
      </c>
      <c r="E30" s="112">
        <v>132</v>
      </c>
      <c r="F30" s="112">
        <v>10387</v>
      </c>
      <c r="G30" s="113">
        <v>-0.133622487280007</v>
      </c>
      <c r="H30" s="112">
        <v>0</v>
      </c>
      <c r="I30" s="112">
        <v>0</v>
      </c>
      <c r="J30" s="112">
        <v>0</v>
      </c>
      <c r="K30" s="139">
        <v>0</v>
      </c>
      <c r="L30" s="132">
        <v>3693</v>
      </c>
      <c r="M30" s="113">
        <v>-0.17915092242720598</v>
      </c>
      <c r="N30" s="132">
        <v>14080</v>
      </c>
      <c r="O30" s="113">
        <v>-0.14604560892770502</v>
      </c>
      <c r="P30" s="132">
        <v>405</v>
      </c>
      <c r="Q30" s="132">
        <v>14485</v>
      </c>
      <c r="R30" s="113">
        <v>-0.14909240439405499</v>
      </c>
      <c r="S30" s="118">
        <v>0</v>
      </c>
      <c r="T30" s="111" t="s">
        <v>72</v>
      </c>
      <c r="U30" s="111" t="s">
        <v>72</v>
      </c>
      <c r="V30" s="132">
        <v>11925</v>
      </c>
      <c r="W30" s="132">
        <v>11989</v>
      </c>
      <c r="X30" s="132">
        <v>64</v>
      </c>
      <c r="Y30" s="132">
        <v>0</v>
      </c>
      <c r="Z30" s="132">
        <v>0</v>
      </c>
      <c r="AA30" s="132">
        <v>0</v>
      </c>
      <c r="AB30" s="132">
        <v>4499</v>
      </c>
      <c r="AC30" s="132">
        <v>535</v>
      </c>
      <c r="AD30" s="132">
        <v>16488</v>
      </c>
      <c r="AE30" s="132">
        <v>17023</v>
      </c>
      <c r="AF30" s="111" t="s">
        <v>149</v>
      </c>
      <c r="AG30" s="111" t="s">
        <v>134</v>
      </c>
      <c r="AH30" s="132">
        <v>4030</v>
      </c>
      <c r="AI30" s="132">
        <v>2</v>
      </c>
    </row>
    <row r="31" spans="1:35" x14ac:dyDescent="0.2">
      <c r="A31" s="117"/>
      <c r="B31" s="111" t="s">
        <v>150</v>
      </c>
      <c r="C31" s="111" t="s">
        <v>151</v>
      </c>
      <c r="D31" s="112">
        <v>5866</v>
      </c>
      <c r="E31" s="112">
        <v>18</v>
      </c>
      <c r="F31" s="112">
        <v>5884</v>
      </c>
      <c r="G31" s="113">
        <v>-0.11625112646440401</v>
      </c>
      <c r="H31" s="112">
        <v>0</v>
      </c>
      <c r="I31" s="112">
        <v>0</v>
      </c>
      <c r="J31" s="112">
        <v>0</v>
      </c>
      <c r="K31" s="139">
        <v>0</v>
      </c>
      <c r="L31" s="132">
        <v>0</v>
      </c>
      <c r="M31" s="113">
        <v>0</v>
      </c>
      <c r="N31" s="132">
        <v>5884</v>
      </c>
      <c r="O31" s="113">
        <v>-0.11625112646440401</v>
      </c>
      <c r="P31" s="132">
        <v>184</v>
      </c>
      <c r="Q31" s="132">
        <v>6068</v>
      </c>
      <c r="R31" s="113">
        <v>-0.12978631865768001</v>
      </c>
      <c r="S31" s="118">
        <v>0</v>
      </c>
      <c r="T31" s="111" t="s">
        <v>72</v>
      </c>
      <c r="U31" s="111" t="s">
        <v>72</v>
      </c>
      <c r="V31" s="132">
        <v>6642</v>
      </c>
      <c r="W31" s="132">
        <v>6658</v>
      </c>
      <c r="X31" s="132">
        <v>16</v>
      </c>
      <c r="Y31" s="132">
        <v>0</v>
      </c>
      <c r="Z31" s="132">
        <v>0</v>
      </c>
      <c r="AA31" s="132">
        <v>0</v>
      </c>
      <c r="AB31" s="132">
        <v>0</v>
      </c>
      <c r="AC31" s="132">
        <v>315</v>
      </c>
      <c r="AD31" s="132">
        <v>6658</v>
      </c>
      <c r="AE31" s="132">
        <v>6973</v>
      </c>
      <c r="AF31" s="111" t="s">
        <v>152</v>
      </c>
      <c r="AG31" s="111" t="s">
        <v>134</v>
      </c>
      <c r="AH31" s="132">
        <v>4030</v>
      </c>
      <c r="AI31" s="132">
        <v>2</v>
      </c>
    </row>
    <row r="32" spans="1:35" x14ac:dyDescent="0.2">
      <c r="A32" s="117"/>
      <c r="B32" s="111" t="s">
        <v>153</v>
      </c>
      <c r="C32" s="111" t="s">
        <v>154</v>
      </c>
      <c r="D32" s="112">
        <v>6703</v>
      </c>
      <c r="E32" s="112">
        <v>598</v>
      </c>
      <c r="F32" s="112">
        <v>7301</v>
      </c>
      <c r="G32" s="113">
        <v>-0.28840155945419099</v>
      </c>
      <c r="H32" s="112">
        <v>0</v>
      </c>
      <c r="I32" s="112">
        <v>0</v>
      </c>
      <c r="J32" s="112">
        <v>0</v>
      </c>
      <c r="K32" s="139">
        <v>0</v>
      </c>
      <c r="L32" s="132">
        <v>636</v>
      </c>
      <c r="M32" s="113">
        <v>-0.51927437641723406</v>
      </c>
      <c r="N32" s="132">
        <v>7937</v>
      </c>
      <c r="O32" s="113">
        <v>-0.31477164810498104</v>
      </c>
      <c r="P32" s="132">
        <v>2160</v>
      </c>
      <c r="Q32" s="132">
        <v>10097</v>
      </c>
      <c r="R32" s="113">
        <v>-0.27458869171635902</v>
      </c>
      <c r="S32" s="118">
        <v>0</v>
      </c>
      <c r="T32" s="111" t="s">
        <v>72</v>
      </c>
      <c r="U32" s="111" t="s">
        <v>72</v>
      </c>
      <c r="V32" s="132">
        <v>9396</v>
      </c>
      <c r="W32" s="132">
        <v>10260</v>
      </c>
      <c r="X32" s="132">
        <v>864</v>
      </c>
      <c r="Y32" s="132">
        <v>0</v>
      </c>
      <c r="Z32" s="132">
        <v>0</v>
      </c>
      <c r="AA32" s="132">
        <v>0</v>
      </c>
      <c r="AB32" s="132">
        <v>1323</v>
      </c>
      <c r="AC32" s="132">
        <v>2336</v>
      </c>
      <c r="AD32" s="132">
        <v>11583</v>
      </c>
      <c r="AE32" s="132">
        <v>13919</v>
      </c>
      <c r="AF32" s="111" t="s">
        <v>155</v>
      </c>
      <c r="AG32" s="111" t="s">
        <v>134</v>
      </c>
      <c r="AH32" s="132">
        <v>4030</v>
      </c>
      <c r="AI32" s="132">
        <v>2</v>
      </c>
    </row>
    <row r="33" spans="1:35" x14ac:dyDescent="0.2">
      <c r="A33" s="117"/>
      <c r="B33" s="111" t="s">
        <v>156</v>
      </c>
      <c r="C33" s="111" t="s">
        <v>157</v>
      </c>
      <c r="D33" s="112">
        <v>449</v>
      </c>
      <c r="E33" s="112">
        <v>0</v>
      </c>
      <c r="F33" s="112">
        <v>449</v>
      </c>
      <c r="G33" s="113">
        <v>6.1465721040189103E-2</v>
      </c>
      <c r="H33" s="112">
        <v>0</v>
      </c>
      <c r="I33" s="112">
        <v>0</v>
      </c>
      <c r="J33" s="112">
        <v>0</v>
      </c>
      <c r="K33" s="139">
        <v>0</v>
      </c>
      <c r="L33" s="132">
        <v>0</v>
      </c>
      <c r="M33" s="113">
        <v>0</v>
      </c>
      <c r="N33" s="132">
        <v>449</v>
      </c>
      <c r="O33" s="113">
        <v>6.1465721040189103E-2</v>
      </c>
      <c r="P33" s="132">
        <v>508</v>
      </c>
      <c r="Q33" s="132">
        <v>957</v>
      </c>
      <c r="R33" s="113">
        <v>-0.16782608695652201</v>
      </c>
      <c r="S33" s="118">
        <v>0</v>
      </c>
      <c r="T33" s="111" t="s">
        <v>72</v>
      </c>
      <c r="U33" s="111" t="s">
        <v>72</v>
      </c>
      <c r="V33" s="132">
        <v>423</v>
      </c>
      <c r="W33" s="132">
        <v>423</v>
      </c>
      <c r="X33" s="132">
        <v>0</v>
      </c>
      <c r="Y33" s="132">
        <v>0</v>
      </c>
      <c r="Z33" s="132">
        <v>0</v>
      </c>
      <c r="AA33" s="132">
        <v>0</v>
      </c>
      <c r="AB33" s="132">
        <v>0</v>
      </c>
      <c r="AC33" s="132">
        <v>727</v>
      </c>
      <c r="AD33" s="132">
        <v>423</v>
      </c>
      <c r="AE33" s="132">
        <v>1150</v>
      </c>
      <c r="AF33" s="111" t="s">
        <v>158</v>
      </c>
      <c r="AG33" s="111" t="s">
        <v>134</v>
      </c>
      <c r="AH33" s="132">
        <v>4030</v>
      </c>
      <c r="AI33" s="132">
        <v>2</v>
      </c>
    </row>
    <row r="34" spans="1:35" x14ac:dyDescent="0.2">
      <c r="A34" s="117"/>
      <c r="B34" s="111" t="s">
        <v>159</v>
      </c>
      <c r="C34" s="111" t="s">
        <v>160</v>
      </c>
      <c r="D34" s="112">
        <v>704</v>
      </c>
      <c r="E34" s="112">
        <v>6</v>
      </c>
      <c r="F34" s="112">
        <v>710</v>
      </c>
      <c r="G34" s="113">
        <v>-0.22657952069716802</v>
      </c>
      <c r="H34" s="112">
        <v>0</v>
      </c>
      <c r="I34" s="112">
        <v>0</v>
      </c>
      <c r="J34" s="112">
        <v>0</v>
      </c>
      <c r="K34" s="139">
        <v>0</v>
      </c>
      <c r="L34" s="132">
        <v>0</v>
      </c>
      <c r="M34" s="113">
        <v>0</v>
      </c>
      <c r="N34" s="132">
        <v>710</v>
      </c>
      <c r="O34" s="113">
        <v>-0.22657952069716802</v>
      </c>
      <c r="P34" s="132">
        <v>801</v>
      </c>
      <c r="Q34" s="132">
        <v>1511</v>
      </c>
      <c r="R34" s="113">
        <v>-0.21992772328342799</v>
      </c>
      <c r="S34" s="118">
        <v>0</v>
      </c>
      <c r="T34" s="111" t="s">
        <v>72</v>
      </c>
      <c r="U34" s="111" t="s">
        <v>72</v>
      </c>
      <c r="V34" s="132">
        <v>884</v>
      </c>
      <c r="W34" s="132">
        <v>918</v>
      </c>
      <c r="X34" s="132">
        <v>34</v>
      </c>
      <c r="Y34" s="132">
        <v>0</v>
      </c>
      <c r="Z34" s="132">
        <v>0</v>
      </c>
      <c r="AA34" s="132">
        <v>0</v>
      </c>
      <c r="AB34" s="132">
        <v>0</v>
      </c>
      <c r="AC34" s="132">
        <v>1019</v>
      </c>
      <c r="AD34" s="132">
        <v>918</v>
      </c>
      <c r="AE34" s="132">
        <v>1937</v>
      </c>
      <c r="AF34" s="111" t="s">
        <v>161</v>
      </c>
      <c r="AG34" s="111" t="s">
        <v>134</v>
      </c>
      <c r="AH34" s="132">
        <v>4030</v>
      </c>
      <c r="AI34" s="132">
        <v>2</v>
      </c>
    </row>
    <row r="35" spans="1:35" x14ac:dyDescent="0.2">
      <c r="A35" s="117"/>
      <c r="B35" s="111" t="s">
        <v>162</v>
      </c>
      <c r="C35" s="111" t="s">
        <v>163</v>
      </c>
      <c r="D35" s="112">
        <v>7048</v>
      </c>
      <c r="E35" s="112">
        <v>12</v>
      </c>
      <c r="F35" s="112">
        <v>7060</v>
      </c>
      <c r="G35" s="113">
        <v>-5.3872956311980705E-2</v>
      </c>
      <c r="H35" s="112">
        <v>0</v>
      </c>
      <c r="I35" s="112">
        <v>0</v>
      </c>
      <c r="J35" s="112">
        <v>0</v>
      </c>
      <c r="K35" s="139">
        <v>0</v>
      </c>
      <c r="L35" s="132">
        <v>0</v>
      </c>
      <c r="M35" s="113">
        <v>0</v>
      </c>
      <c r="N35" s="132">
        <v>7060</v>
      </c>
      <c r="O35" s="113">
        <v>-5.3872956311980705E-2</v>
      </c>
      <c r="P35" s="132">
        <v>289</v>
      </c>
      <c r="Q35" s="132">
        <v>7349</v>
      </c>
      <c r="R35" s="113">
        <v>-5.9869515159268298E-2</v>
      </c>
      <c r="S35" s="118">
        <v>0</v>
      </c>
      <c r="T35" s="111" t="s">
        <v>72</v>
      </c>
      <c r="U35" s="111" t="s">
        <v>72</v>
      </c>
      <c r="V35" s="132">
        <v>7398</v>
      </c>
      <c r="W35" s="132">
        <v>7462</v>
      </c>
      <c r="X35" s="132">
        <v>64</v>
      </c>
      <c r="Y35" s="132">
        <v>0</v>
      </c>
      <c r="Z35" s="132">
        <v>0</v>
      </c>
      <c r="AA35" s="132">
        <v>0</v>
      </c>
      <c r="AB35" s="132">
        <v>0</v>
      </c>
      <c r="AC35" s="132">
        <v>355</v>
      </c>
      <c r="AD35" s="132">
        <v>7462</v>
      </c>
      <c r="AE35" s="132">
        <v>7817</v>
      </c>
      <c r="AF35" s="111" t="s">
        <v>164</v>
      </c>
      <c r="AG35" s="111" t="s">
        <v>134</v>
      </c>
      <c r="AH35" s="132">
        <v>4030</v>
      </c>
      <c r="AI35" s="132">
        <v>2</v>
      </c>
    </row>
    <row r="36" spans="1:35" x14ac:dyDescent="0.2">
      <c r="A36" s="117"/>
      <c r="B36" s="111" t="s">
        <v>165</v>
      </c>
      <c r="C36" s="111" t="s">
        <v>166</v>
      </c>
      <c r="D36" s="112">
        <v>1067</v>
      </c>
      <c r="E36" s="112">
        <v>0</v>
      </c>
      <c r="F36" s="112">
        <v>1067</v>
      </c>
      <c r="G36" s="113">
        <v>-0.10561609388097198</v>
      </c>
      <c r="H36" s="112">
        <v>0</v>
      </c>
      <c r="I36" s="112">
        <v>0</v>
      </c>
      <c r="J36" s="112">
        <v>0</v>
      </c>
      <c r="K36" s="139">
        <v>0</v>
      </c>
      <c r="L36" s="132">
        <v>0</v>
      </c>
      <c r="M36" s="113">
        <v>0</v>
      </c>
      <c r="N36" s="132">
        <v>1067</v>
      </c>
      <c r="O36" s="113">
        <v>-0.10561609388097198</v>
      </c>
      <c r="P36" s="132">
        <v>706</v>
      </c>
      <c r="Q36" s="132">
        <v>1773</v>
      </c>
      <c r="R36" s="113">
        <v>-0.129174852652259</v>
      </c>
      <c r="S36" s="118">
        <v>0</v>
      </c>
      <c r="T36" s="111" t="s">
        <v>72</v>
      </c>
      <c r="U36" s="111" t="s">
        <v>72</v>
      </c>
      <c r="V36" s="132">
        <v>1193</v>
      </c>
      <c r="W36" s="132">
        <v>1193</v>
      </c>
      <c r="X36" s="132">
        <v>0</v>
      </c>
      <c r="Y36" s="132">
        <v>0</v>
      </c>
      <c r="Z36" s="132">
        <v>0</v>
      </c>
      <c r="AA36" s="132">
        <v>0</v>
      </c>
      <c r="AB36" s="132">
        <v>0</v>
      </c>
      <c r="AC36" s="132">
        <v>843</v>
      </c>
      <c r="AD36" s="132">
        <v>1193</v>
      </c>
      <c r="AE36" s="132">
        <v>2036</v>
      </c>
      <c r="AF36" s="111" t="s">
        <v>167</v>
      </c>
      <c r="AG36" s="111" t="s">
        <v>134</v>
      </c>
      <c r="AH36" s="132">
        <v>4030</v>
      </c>
      <c r="AI36" s="132">
        <v>2</v>
      </c>
    </row>
    <row r="37" spans="1:35" x14ac:dyDescent="0.2">
      <c r="A37" s="117"/>
      <c r="B37" s="111" t="s">
        <v>168</v>
      </c>
      <c r="C37" s="111" t="s">
        <v>169</v>
      </c>
      <c r="D37" s="112">
        <v>6866</v>
      </c>
      <c r="E37" s="112">
        <v>74</v>
      </c>
      <c r="F37" s="112">
        <v>6940</v>
      </c>
      <c r="G37" s="113">
        <v>-0.18554160309822801</v>
      </c>
      <c r="H37" s="112">
        <v>0</v>
      </c>
      <c r="I37" s="112">
        <v>0</v>
      </c>
      <c r="J37" s="112">
        <v>0</v>
      </c>
      <c r="K37" s="139">
        <v>0</v>
      </c>
      <c r="L37" s="132">
        <v>0</v>
      </c>
      <c r="M37" s="113">
        <v>0</v>
      </c>
      <c r="N37" s="132">
        <v>6940</v>
      </c>
      <c r="O37" s="113">
        <v>-0.18554160309822801</v>
      </c>
      <c r="P37" s="132">
        <v>1047</v>
      </c>
      <c r="Q37" s="132">
        <v>7987</v>
      </c>
      <c r="R37" s="113">
        <v>-0.19127176994734701</v>
      </c>
      <c r="S37" s="118">
        <v>0</v>
      </c>
      <c r="T37" s="111" t="s">
        <v>72</v>
      </c>
      <c r="U37" s="111" t="s">
        <v>72</v>
      </c>
      <c r="V37" s="132">
        <v>8457</v>
      </c>
      <c r="W37" s="132">
        <v>8521</v>
      </c>
      <c r="X37" s="132">
        <v>64</v>
      </c>
      <c r="Y37" s="132">
        <v>0</v>
      </c>
      <c r="Z37" s="132">
        <v>0</v>
      </c>
      <c r="AA37" s="132">
        <v>0</v>
      </c>
      <c r="AB37" s="132">
        <v>0</v>
      </c>
      <c r="AC37" s="132">
        <v>1355</v>
      </c>
      <c r="AD37" s="132">
        <v>8521</v>
      </c>
      <c r="AE37" s="132">
        <v>9876</v>
      </c>
      <c r="AF37" s="111" t="s">
        <v>170</v>
      </c>
      <c r="AG37" s="111" t="s">
        <v>134</v>
      </c>
      <c r="AH37" s="132">
        <v>4030</v>
      </c>
      <c r="AI37" s="132">
        <v>2</v>
      </c>
    </row>
    <row r="38" spans="1:35" x14ac:dyDescent="0.2">
      <c r="A38" s="117"/>
      <c r="B38" s="111" t="s">
        <v>171</v>
      </c>
      <c r="C38" s="111" t="s">
        <v>172</v>
      </c>
      <c r="D38" s="112">
        <v>4482</v>
      </c>
      <c r="E38" s="112">
        <v>22</v>
      </c>
      <c r="F38" s="112">
        <v>4504</v>
      </c>
      <c r="G38" s="113">
        <v>-0.17720131530873198</v>
      </c>
      <c r="H38" s="112">
        <v>0</v>
      </c>
      <c r="I38" s="112">
        <v>0</v>
      </c>
      <c r="J38" s="112">
        <v>0</v>
      </c>
      <c r="K38" s="139">
        <v>0</v>
      </c>
      <c r="L38" s="132">
        <v>0</v>
      </c>
      <c r="M38" s="113">
        <v>0</v>
      </c>
      <c r="N38" s="132">
        <v>4504</v>
      </c>
      <c r="O38" s="113">
        <v>-0.17720131530873198</v>
      </c>
      <c r="P38" s="132">
        <v>1575</v>
      </c>
      <c r="Q38" s="132">
        <v>6079</v>
      </c>
      <c r="R38" s="113">
        <v>-0.17606397397668702</v>
      </c>
      <c r="S38" s="118">
        <v>0</v>
      </c>
      <c r="T38" s="111" t="s">
        <v>72</v>
      </c>
      <c r="U38" s="111" t="s">
        <v>72</v>
      </c>
      <c r="V38" s="132">
        <v>5466</v>
      </c>
      <c r="W38" s="132">
        <v>5474</v>
      </c>
      <c r="X38" s="132">
        <v>8</v>
      </c>
      <c r="Y38" s="132">
        <v>0</v>
      </c>
      <c r="Z38" s="132">
        <v>0</v>
      </c>
      <c r="AA38" s="132">
        <v>0</v>
      </c>
      <c r="AB38" s="132">
        <v>0</v>
      </c>
      <c r="AC38" s="132">
        <v>1904</v>
      </c>
      <c r="AD38" s="132">
        <v>5474</v>
      </c>
      <c r="AE38" s="132">
        <v>7378</v>
      </c>
      <c r="AF38" s="111" t="s">
        <v>173</v>
      </c>
      <c r="AG38" s="111" t="s">
        <v>134</v>
      </c>
      <c r="AH38" s="132">
        <v>4030</v>
      </c>
      <c r="AI38" s="132">
        <v>2</v>
      </c>
    </row>
    <row r="39" spans="1:35" x14ac:dyDescent="0.2">
      <c r="A39" s="117"/>
      <c r="B39" s="111" t="s">
        <v>174</v>
      </c>
      <c r="C39" s="111" t="s">
        <v>175</v>
      </c>
      <c r="D39" s="112">
        <v>2092</v>
      </c>
      <c r="E39" s="112">
        <v>24</v>
      </c>
      <c r="F39" s="112">
        <v>2116</v>
      </c>
      <c r="G39" s="113">
        <v>-5.7040998217468802E-2</v>
      </c>
      <c r="H39" s="112">
        <v>0</v>
      </c>
      <c r="I39" s="112">
        <v>0</v>
      </c>
      <c r="J39" s="112">
        <v>0</v>
      </c>
      <c r="K39" s="139">
        <v>0</v>
      </c>
      <c r="L39" s="132">
        <v>0</v>
      </c>
      <c r="M39" s="113">
        <v>0</v>
      </c>
      <c r="N39" s="132">
        <v>2116</v>
      </c>
      <c r="O39" s="113">
        <v>-5.7040998217468802E-2</v>
      </c>
      <c r="P39" s="132">
        <v>1222</v>
      </c>
      <c r="Q39" s="132">
        <v>3338</v>
      </c>
      <c r="R39" s="113">
        <v>-7.9933847850055112E-2</v>
      </c>
      <c r="S39" s="118">
        <v>0</v>
      </c>
      <c r="T39" s="111" t="s">
        <v>72</v>
      </c>
      <c r="U39" s="111" t="s">
        <v>72</v>
      </c>
      <c r="V39" s="132">
        <v>2230</v>
      </c>
      <c r="W39" s="132">
        <v>2244</v>
      </c>
      <c r="X39" s="132">
        <v>14</v>
      </c>
      <c r="Y39" s="132">
        <v>0</v>
      </c>
      <c r="Z39" s="132">
        <v>0</v>
      </c>
      <c r="AA39" s="132">
        <v>0</v>
      </c>
      <c r="AB39" s="132">
        <v>0</v>
      </c>
      <c r="AC39" s="132">
        <v>1384</v>
      </c>
      <c r="AD39" s="132">
        <v>2244</v>
      </c>
      <c r="AE39" s="132">
        <v>3628</v>
      </c>
      <c r="AF39" s="111" t="s">
        <v>176</v>
      </c>
      <c r="AG39" s="111" t="s">
        <v>134</v>
      </c>
      <c r="AH39" s="132">
        <v>4030</v>
      </c>
      <c r="AI39" s="132">
        <v>2</v>
      </c>
    </row>
    <row r="40" spans="1:35" x14ac:dyDescent="0.2">
      <c r="A40" s="117"/>
      <c r="B40" s="111" t="s">
        <v>177</v>
      </c>
      <c r="C40" s="111" t="s">
        <v>178</v>
      </c>
      <c r="D40" s="112">
        <v>2068</v>
      </c>
      <c r="E40" s="112">
        <v>0</v>
      </c>
      <c r="F40" s="112">
        <v>2068</v>
      </c>
      <c r="G40" s="113">
        <v>-8.2519964507542107E-2</v>
      </c>
      <c r="H40" s="112">
        <v>0</v>
      </c>
      <c r="I40" s="112">
        <v>0</v>
      </c>
      <c r="J40" s="112">
        <v>0</v>
      </c>
      <c r="K40" s="139">
        <v>0</v>
      </c>
      <c r="L40" s="132">
        <v>0</v>
      </c>
      <c r="M40" s="113">
        <v>0</v>
      </c>
      <c r="N40" s="132">
        <v>2068</v>
      </c>
      <c r="O40" s="113">
        <v>-8.2519964507542107E-2</v>
      </c>
      <c r="P40" s="132">
        <v>12</v>
      </c>
      <c r="Q40" s="132">
        <v>2080</v>
      </c>
      <c r="R40" s="113">
        <v>-7.7196095829636199E-2</v>
      </c>
      <c r="S40" s="118">
        <v>0</v>
      </c>
      <c r="T40" s="111" t="s">
        <v>72</v>
      </c>
      <c r="U40" s="111" t="s">
        <v>72</v>
      </c>
      <c r="V40" s="132">
        <v>2228</v>
      </c>
      <c r="W40" s="132">
        <v>2254</v>
      </c>
      <c r="X40" s="132">
        <v>26</v>
      </c>
      <c r="Y40" s="132">
        <v>0</v>
      </c>
      <c r="Z40" s="132">
        <v>0</v>
      </c>
      <c r="AA40" s="132">
        <v>0</v>
      </c>
      <c r="AB40" s="132">
        <v>0</v>
      </c>
      <c r="AC40" s="132">
        <v>0</v>
      </c>
      <c r="AD40" s="132">
        <v>2254</v>
      </c>
      <c r="AE40" s="132">
        <v>2254</v>
      </c>
      <c r="AF40" s="111" t="s">
        <v>179</v>
      </c>
      <c r="AG40" s="111" t="s">
        <v>134</v>
      </c>
      <c r="AH40" s="132">
        <v>4030</v>
      </c>
      <c r="AI40" s="132">
        <v>2</v>
      </c>
    </row>
    <row r="41" spans="1:35" x14ac:dyDescent="0.2">
      <c r="A41" s="117"/>
      <c r="B41" s="111" t="s">
        <v>180</v>
      </c>
      <c r="C41" s="111" t="s">
        <v>181</v>
      </c>
      <c r="D41" s="112">
        <v>1701</v>
      </c>
      <c r="E41" s="112">
        <v>0</v>
      </c>
      <c r="F41" s="112">
        <v>1701</v>
      </c>
      <c r="G41" s="113">
        <v>-0.109424083769634</v>
      </c>
      <c r="H41" s="112">
        <v>0</v>
      </c>
      <c r="I41" s="112">
        <v>0</v>
      </c>
      <c r="J41" s="112">
        <v>0</v>
      </c>
      <c r="K41" s="139">
        <v>0</v>
      </c>
      <c r="L41" s="132">
        <v>0</v>
      </c>
      <c r="M41" s="113">
        <v>0</v>
      </c>
      <c r="N41" s="132">
        <v>1701</v>
      </c>
      <c r="O41" s="113">
        <v>-0.109424083769634</v>
      </c>
      <c r="P41" s="132">
        <v>0</v>
      </c>
      <c r="Q41" s="132">
        <v>1701</v>
      </c>
      <c r="R41" s="113">
        <v>-0.109424083769634</v>
      </c>
      <c r="S41" s="118">
        <v>0</v>
      </c>
      <c r="T41" s="111" t="s">
        <v>72</v>
      </c>
      <c r="U41" s="111" t="s">
        <v>72</v>
      </c>
      <c r="V41" s="132">
        <v>1904</v>
      </c>
      <c r="W41" s="132">
        <v>1910</v>
      </c>
      <c r="X41" s="132">
        <v>6</v>
      </c>
      <c r="Y41" s="132">
        <v>0</v>
      </c>
      <c r="Z41" s="132">
        <v>0</v>
      </c>
      <c r="AA41" s="132">
        <v>0</v>
      </c>
      <c r="AB41" s="132">
        <v>0</v>
      </c>
      <c r="AC41" s="132">
        <v>0</v>
      </c>
      <c r="AD41" s="132">
        <v>1910</v>
      </c>
      <c r="AE41" s="132">
        <v>1910</v>
      </c>
      <c r="AF41" s="111" t="s">
        <v>182</v>
      </c>
      <c r="AG41" s="111" t="s">
        <v>134</v>
      </c>
      <c r="AH41" s="132">
        <v>4030</v>
      </c>
      <c r="AI41" s="132">
        <v>2</v>
      </c>
    </row>
    <row r="42" spans="1:35" x14ac:dyDescent="0.2">
      <c r="A42" s="117"/>
      <c r="B42" s="111" t="s">
        <v>183</v>
      </c>
      <c r="C42" s="111" t="s">
        <v>184</v>
      </c>
      <c r="D42" s="112">
        <v>2564</v>
      </c>
      <c r="E42" s="112">
        <v>10</v>
      </c>
      <c r="F42" s="112">
        <v>2574</v>
      </c>
      <c r="G42" s="113">
        <v>-6.6376496191512493E-2</v>
      </c>
      <c r="H42" s="112">
        <v>0</v>
      </c>
      <c r="I42" s="112">
        <v>0</v>
      </c>
      <c r="J42" s="112">
        <v>0</v>
      </c>
      <c r="K42" s="139">
        <v>0</v>
      </c>
      <c r="L42" s="132">
        <v>0</v>
      </c>
      <c r="M42" s="113">
        <v>0</v>
      </c>
      <c r="N42" s="132">
        <v>2574</v>
      </c>
      <c r="O42" s="113">
        <v>-6.6376496191512493E-2</v>
      </c>
      <c r="P42" s="132">
        <v>1176</v>
      </c>
      <c r="Q42" s="132">
        <v>3750</v>
      </c>
      <c r="R42" s="113">
        <v>-7.2700296735905001E-2</v>
      </c>
      <c r="S42" s="118">
        <v>0</v>
      </c>
      <c r="T42" s="111" t="s">
        <v>72</v>
      </c>
      <c r="U42" s="111" t="s">
        <v>72</v>
      </c>
      <c r="V42" s="132">
        <v>2751</v>
      </c>
      <c r="W42" s="132">
        <v>2757</v>
      </c>
      <c r="X42" s="132">
        <v>6</v>
      </c>
      <c r="Y42" s="132">
        <v>0</v>
      </c>
      <c r="Z42" s="132">
        <v>0</v>
      </c>
      <c r="AA42" s="132">
        <v>0</v>
      </c>
      <c r="AB42" s="132">
        <v>0</v>
      </c>
      <c r="AC42" s="132">
        <v>1287</v>
      </c>
      <c r="AD42" s="132">
        <v>2757</v>
      </c>
      <c r="AE42" s="132">
        <v>4044</v>
      </c>
      <c r="AF42" s="111" t="s">
        <v>185</v>
      </c>
      <c r="AG42" s="111" t="s">
        <v>134</v>
      </c>
      <c r="AH42" s="132">
        <v>4030</v>
      </c>
      <c r="AI42" s="132">
        <v>2</v>
      </c>
    </row>
    <row r="43" spans="1:35" x14ac:dyDescent="0.2">
      <c r="A43" s="117"/>
      <c r="B43" s="111" t="s">
        <v>186</v>
      </c>
      <c r="C43" s="111" t="s">
        <v>187</v>
      </c>
      <c r="D43" s="112">
        <v>616</v>
      </c>
      <c r="E43" s="112">
        <v>0</v>
      </c>
      <c r="F43" s="112">
        <v>616</v>
      </c>
      <c r="G43" s="113">
        <v>-0.198959687906372</v>
      </c>
      <c r="H43" s="112">
        <v>0</v>
      </c>
      <c r="I43" s="112">
        <v>0</v>
      </c>
      <c r="J43" s="112">
        <v>0</v>
      </c>
      <c r="K43" s="139">
        <v>0</v>
      </c>
      <c r="L43" s="132">
        <v>0</v>
      </c>
      <c r="M43" s="113">
        <v>0</v>
      </c>
      <c r="N43" s="132">
        <v>616</v>
      </c>
      <c r="O43" s="113">
        <v>-0.198959687906372</v>
      </c>
      <c r="P43" s="132">
        <v>324</v>
      </c>
      <c r="Q43" s="132">
        <v>940</v>
      </c>
      <c r="R43" s="113">
        <v>-0.10133843212237101</v>
      </c>
      <c r="S43" s="118">
        <v>0</v>
      </c>
      <c r="T43" s="111" t="s">
        <v>72</v>
      </c>
      <c r="U43" s="111" t="s">
        <v>72</v>
      </c>
      <c r="V43" s="132">
        <v>765</v>
      </c>
      <c r="W43" s="132">
        <v>769</v>
      </c>
      <c r="X43" s="132">
        <v>4</v>
      </c>
      <c r="Y43" s="132">
        <v>0</v>
      </c>
      <c r="Z43" s="132">
        <v>0</v>
      </c>
      <c r="AA43" s="132">
        <v>0</v>
      </c>
      <c r="AB43" s="132">
        <v>0</v>
      </c>
      <c r="AC43" s="132">
        <v>277</v>
      </c>
      <c r="AD43" s="132">
        <v>769</v>
      </c>
      <c r="AE43" s="132">
        <v>1046</v>
      </c>
      <c r="AF43" s="111" t="s">
        <v>188</v>
      </c>
      <c r="AG43" s="111" t="s">
        <v>134</v>
      </c>
      <c r="AH43" s="132">
        <v>4030</v>
      </c>
      <c r="AI43" s="132">
        <v>2</v>
      </c>
    </row>
    <row r="44" spans="1:35" x14ac:dyDescent="0.2">
      <c r="A44" s="117"/>
      <c r="B44" s="111" t="s">
        <v>189</v>
      </c>
      <c r="C44" s="111" t="s">
        <v>190</v>
      </c>
      <c r="D44" s="112">
        <v>2319</v>
      </c>
      <c r="E44" s="112">
        <v>2</v>
      </c>
      <c r="F44" s="112">
        <v>2321</v>
      </c>
      <c r="G44" s="113">
        <v>-0.21455160744500801</v>
      </c>
      <c r="H44" s="112">
        <v>0</v>
      </c>
      <c r="I44" s="112">
        <v>0</v>
      </c>
      <c r="J44" s="112">
        <v>0</v>
      </c>
      <c r="K44" s="139">
        <v>0</v>
      </c>
      <c r="L44" s="132">
        <v>0</v>
      </c>
      <c r="M44" s="113">
        <v>0</v>
      </c>
      <c r="N44" s="132">
        <v>2321</v>
      </c>
      <c r="O44" s="113">
        <v>-0.21455160744500801</v>
      </c>
      <c r="P44" s="132">
        <v>397</v>
      </c>
      <c r="Q44" s="132">
        <v>2718</v>
      </c>
      <c r="R44" s="113">
        <v>-0.21057217542840501</v>
      </c>
      <c r="S44" s="118">
        <v>0</v>
      </c>
      <c r="T44" s="111" t="s">
        <v>72</v>
      </c>
      <c r="U44" s="111" t="s">
        <v>72</v>
      </c>
      <c r="V44" s="132">
        <v>2939</v>
      </c>
      <c r="W44" s="132">
        <v>2955</v>
      </c>
      <c r="X44" s="132">
        <v>16</v>
      </c>
      <c r="Y44" s="132">
        <v>0</v>
      </c>
      <c r="Z44" s="132">
        <v>0</v>
      </c>
      <c r="AA44" s="132">
        <v>0</v>
      </c>
      <c r="AB44" s="132">
        <v>0</v>
      </c>
      <c r="AC44" s="132">
        <v>488</v>
      </c>
      <c r="AD44" s="132">
        <v>2955</v>
      </c>
      <c r="AE44" s="132">
        <v>3443</v>
      </c>
      <c r="AF44" s="111" t="s">
        <v>191</v>
      </c>
      <c r="AG44" s="111" t="s">
        <v>134</v>
      </c>
      <c r="AH44" s="132">
        <v>4030</v>
      </c>
      <c r="AI44" s="132">
        <v>2</v>
      </c>
    </row>
    <row r="45" spans="1:35" x14ac:dyDescent="0.2">
      <c r="A45" s="117"/>
      <c r="B45" s="111" t="s">
        <v>192</v>
      </c>
      <c r="C45" s="111" t="s">
        <v>193</v>
      </c>
      <c r="D45" s="112">
        <v>4080</v>
      </c>
      <c r="E45" s="112">
        <v>24</v>
      </c>
      <c r="F45" s="112">
        <v>4104</v>
      </c>
      <c r="G45" s="113">
        <v>-0.14819427148194303</v>
      </c>
      <c r="H45" s="112">
        <v>0</v>
      </c>
      <c r="I45" s="112">
        <v>0</v>
      </c>
      <c r="J45" s="112">
        <v>0</v>
      </c>
      <c r="K45" s="139">
        <v>0</v>
      </c>
      <c r="L45" s="132">
        <v>0</v>
      </c>
      <c r="M45" s="113">
        <v>0</v>
      </c>
      <c r="N45" s="132">
        <v>4104</v>
      </c>
      <c r="O45" s="113">
        <v>-0.14819427148194303</v>
      </c>
      <c r="P45" s="132">
        <v>1348</v>
      </c>
      <c r="Q45" s="132">
        <v>5452</v>
      </c>
      <c r="R45" s="113">
        <v>-0.15786221810318202</v>
      </c>
      <c r="S45" s="118">
        <v>0</v>
      </c>
      <c r="T45" s="111" t="s">
        <v>72</v>
      </c>
      <c r="U45" s="111" t="s">
        <v>72</v>
      </c>
      <c r="V45" s="132">
        <v>4784</v>
      </c>
      <c r="W45" s="132">
        <v>4818</v>
      </c>
      <c r="X45" s="132">
        <v>34</v>
      </c>
      <c r="Y45" s="132">
        <v>0</v>
      </c>
      <c r="Z45" s="132">
        <v>0</v>
      </c>
      <c r="AA45" s="132">
        <v>0</v>
      </c>
      <c r="AB45" s="132">
        <v>0</v>
      </c>
      <c r="AC45" s="132">
        <v>1656</v>
      </c>
      <c r="AD45" s="132">
        <v>4818</v>
      </c>
      <c r="AE45" s="132">
        <v>6474</v>
      </c>
      <c r="AF45" s="111" t="s">
        <v>194</v>
      </c>
      <c r="AG45" s="111" t="s">
        <v>134</v>
      </c>
      <c r="AH45" s="132">
        <v>4030</v>
      </c>
      <c r="AI45" s="132">
        <v>2</v>
      </c>
    </row>
    <row r="46" spans="1:35" x14ac:dyDescent="0.2">
      <c r="A46" s="117"/>
      <c r="B46" s="111" t="s">
        <v>195</v>
      </c>
      <c r="C46" s="111" t="s">
        <v>196</v>
      </c>
      <c r="D46" s="112">
        <v>3967</v>
      </c>
      <c r="E46" s="112">
        <v>590</v>
      </c>
      <c r="F46" s="112">
        <v>4557</v>
      </c>
      <c r="G46" s="113">
        <v>-0.21444578520944699</v>
      </c>
      <c r="H46" s="112">
        <v>0</v>
      </c>
      <c r="I46" s="112">
        <v>0</v>
      </c>
      <c r="J46" s="112">
        <v>0</v>
      </c>
      <c r="K46" s="139">
        <v>0</v>
      </c>
      <c r="L46" s="132">
        <v>0</v>
      </c>
      <c r="M46" s="113">
        <v>0</v>
      </c>
      <c r="N46" s="132">
        <v>4557</v>
      </c>
      <c r="O46" s="113">
        <v>-0.21444578520944699</v>
      </c>
      <c r="P46" s="132">
        <v>1362</v>
      </c>
      <c r="Q46" s="132">
        <v>5919</v>
      </c>
      <c r="R46" s="113">
        <v>-0.21216557966191898</v>
      </c>
      <c r="S46" s="118">
        <v>0</v>
      </c>
      <c r="T46" s="111" t="s">
        <v>72</v>
      </c>
      <c r="U46" s="111" t="s">
        <v>72</v>
      </c>
      <c r="V46" s="132">
        <v>5047</v>
      </c>
      <c r="W46" s="132">
        <v>5801</v>
      </c>
      <c r="X46" s="132">
        <v>754</v>
      </c>
      <c r="Y46" s="132">
        <v>0</v>
      </c>
      <c r="Z46" s="132">
        <v>0</v>
      </c>
      <c r="AA46" s="132">
        <v>0</v>
      </c>
      <c r="AB46" s="132">
        <v>0</v>
      </c>
      <c r="AC46" s="132">
        <v>1712</v>
      </c>
      <c r="AD46" s="132">
        <v>5801</v>
      </c>
      <c r="AE46" s="132">
        <v>7513</v>
      </c>
      <c r="AF46" s="111" t="s">
        <v>197</v>
      </c>
      <c r="AG46" s="111" t="s">
        <v>134</v>
      </c>
      <c r="AH46" s="132">
        <v>4030</v>
      </c>
      <c r="AI46" s="132">
        <v>2</v>
      </c>
    </row>
    <row r="47" spans="1:35" x14ac:dyDescent="0.2">
      <c r="A47" s="117"/>
      <c r="B47" s="111" t="s">
        <v>198</v>
      </c>
      <c r="C47" s="111" t="s">
        <v>199</v>
      </c>
      <c r="D47" s="112">
        <v>7527</v>
      </c>
      <c r="E47" s="112">
        <v>90</v>
      </c>
      <c r="F47" s="112">
        <v>7617</v>
      </c>
      <c r="G47" s="113">
        <v>-8.7784431137724592E-2</v>
      </c>
      <c r="H47" s="112">
        <v>0</v>
      </c>
      <c r="I47" s="112">
        <v>0</v>
      </c>
      <c r="J47" s="112">
        <v>0</v>
      </c>
      <c r="K47" s="139">
        <v>0</v>
      </c>
      <c r="L47" s="132">
        <v>0</v>
      </c>
      <c r="M47" s="113">
        <v>0</v>
      </c>
      <c r="N47" s="132">
        <v>7617</v>
      </c>
      <c r="O47" s="113">
        <v>-8.7784431137724592E-2</v>
      </c>
      <c r="P47" s="132">
        <v>864</v>
      </c>
      <c r="Q47" s="132">
        <v>8481</v>
      </c>
      <c r="R47" s="113">
        <v>-6.7304519960409093E-2</v>
      </c>
      <c r="S47" s="118">
        <v>0</v>
      </c>
      <c r="T47" s="111" t="s">
        <v>72</v>
      </c>
      <c r="U47" s="111" t="s">
        <v>72</v>
      </c>
      <c r="V47" s="132">
        <v>8290</v>
      </c>
      <c r="W47" s="132">
        <v>8350</v>
      </c>
      <c r="X47" s="132">
        <v>60</v>
      </c>
      <c r="Y47" s="132">
        <v>0</v>
      </c>
      <c r="Z47" s="132">
        <v>0</v>
      </c>
      <c r="AA47" s="132">
        <v>0</v>
      </c>
      <c r="AB47" s="132">
        <v>0</v>
      </c>
      <c r="AC47" s="132">
        <v>743</v>
      </c>
      <c r="AD47" s="132">
        <v>8350</v>
      </c>
      <c r="AE47" s="132">
        <v>9093</v>
      </c>
      <c r="AF47" s="111" t="s">
        <v>200</v>
      </c>
      <c r="AG47" s="111" t="s">
        <v>134</v>
      </c>
      <c r="AH47" s="132">
        <v>4030</v>
      </c>
      <c r="AI47" s="132">
        <v>2</v>
      </c>
    </row>
    <row r="48" spans="1:35" x14ac:dyDescent="0.2">
      <c r="A48" s="117"/>
      <c r="B48" s="111" t="s">
        <v>201</v>
      </c>
      <c r="C48" s="111" t="s">
        <v>202</v>
      </c>
      <c r="D48" s="112">
        <v>4922</v>
      </c>
      <c r="E48" s="112">
        <v>28</v>
      </c>
      <c r="F48" s="112">
        <v>4950</v>
      </c>
      <c r="G48" s="113">
        <v>-3.0172413793103401E-2</v>
      </c>
      <c r="H48" s="112">
        <v>0</v>
      </c>
      <c r="I48" s="112">
        <v>0</v>
      </c>
      <c r="J48" s="112">
        <v>0</v>
      </c>
      <c r="K48" s="139">
        <v>0</v>
      </c>
      <c r="L48" s="132">
        <v>0</v>
      </c>
      <c r="M48" s="113">
        <v>0</v>
      </c>
      <c r="N48" s="132">
        <v>4950</v>
      </c>
      <c r="O48" s="113">
        <v>-3.0172413793103401E-2</v>
      </c>
      <c r="P48" s="132">
        <v>283</v>
      </c>
      <c r="Q48" s="132">
        <v>5233</v>
      </c>
      <c r="R48" s="113">
        <v>-5.4732658959537599E-2</v>
      </c>
      <c r="S48" s="118">
        <v>0</v>
      </c>
      <c r="T48" s="111" t="s">
        <v>72</v>
      </c>
      <c r="U48" s="111" t="s">
        <v>72</v>
      </c>
      <c r="V48" s="132">
        <v>5100</v>
      </c>
      <c r="W48" s="132">
        <v>5104</v>
      </c>
      <c r="X48" s="132">
        <v>4</v>
      </c>
      <c r="Y48" s="132">
        <v>0</v>
      </c>
      <c r="Z48" s="132">
        <v>0</v>
      </c>
      <c r="AA48" s="132">
        <v>0</v>
      </c>
      <c r="AB48" s="132">
        <v>0</v>
      </c>
      <c r="AC48" s="132">
        <v>432</v>
      </c>
      <c r="AD48" s="132">
        <v>5104</v>
      </c>
      <c r="AE48" s="132">
        <v>5536</v>
      </c>
      <c r="AF48" s="111" t="s">
        <v>203</v>
      </c>
      <c r="AG48" s="111" t="s">
        <v>134</v>
      </c>
      <c r="AH48" s="132">
        <v>4030</v>
      </c>
      <c r="AI48" s="132">
        <v>2</v>
      </c>
    </row>
    <row r="49" spans="1:35" x14ac:dyDescent="0.2">
      <c r="A49" s="117"/>
      <c r="B49" s="111" t="s">
        <v>204</v>
      </c>
      <c r="C49" s="111" t="s">
        <v>205</v>
      </c>
      <c r="D49" s="112">
        <v>1040</v>
      </c>
      <c r="E49" s="112">
        <v>14</v>
      </c>
      <c r="F49" s="112">
        <v>1054</v>
      </c>
      <c r="G49" s="113">
        <v>-0.19295558958652403</v>
      </c>
      <c r="H49" s="112">
        <v>0</v>
      </c>
      <c r="I49" s="112">
        <v>0</v>
      </c>
      <c r="J49" s="112">
        <v>0</v>
      </c>
      <c r="K49" s="139">
        <v>0</v>
      </c>
      <c r="L49" s="132">
        <v>0</v>
      </c>
      <c r="M49" s="113">
        <v>0</v>
      </c>
      <c r="N49" s="132">
        <v>1054</v>
      </c>
      <c r="O49" s="113">
        <v>-0.19295558958652403</v>
      </c>
      <c r="P49" s="132">
        <v>610</v>
      </c>
      <c r="Q49" s="132">
        <v>1664</v>
      </c>
      <c r="R49" s="113">
        <v>-0.354788677782086</v>
      </c>
      <c r="S49" s="118">
        <v>0</v>
      </c>
      <c r="T49" s="111" t="s">
        <v>72</v>
      </c>
      <c r="U49" s="111" t="s">
        <v>72</v>
      </c>
      <c r="V49" s="132">
        <v>1298</v>
      </c>
      <c r="W49" s="132">
        <v>1306</v>
      </c>
      <c r="X49" s="132">
        <v>8</v>
      </c>
      <c r="Y49" s="132">
        <v>0</v>
      </c>
      <c r="Z49" s="132">
        <v>0</v>
      </c>
      <c r="AA49" s="132">
        <v>0</v>
      </c>
      <c r="AB49" s="132">
        <v>0</v>
      </c>
      <c r="AC49" s="132">
        <v>1273</v>
      </c>
      <c r="AD49" s="132">
        <v>1306</v>
      </c>
      <c r="AE49" s="132">
        <v>2579</v>
      </c>
      <c r="AF49" s="111" t="s">
        <v>206</v>
      </c>
      <c r="AG49" s="111" t="s">
        <v>134</v>
      </c>
      <c r="AH49" s="132">
        <v>4030</v>
      </c>
      <c r="AI49" s="132">
        <v>2</v>
      </c>
    </row>
    <row r="50" spans="1:35" x14ac:dyDescent="0.2">
      <c r="A50" s="117"/>
      <c r="B50" s="111" t="s">
        <v>207</v>
      </c>
      <c r="C50" s="111" t="s">
        <v>208</v>
      </c>
      <c r="D50" s="112">
        <v>4730</v>
      </c>
      <c r="E50" s="112">
        <v>1150</v>
      </c>
      <c r="F50" s="112">
        <v>5880</v>
      </c>
      <c r="G50" s="113">
        <v>-6.6666666666666693E-2</v>
      </c>
      <c r="H50" s="112">
        <v>0</v>
      </c>
      <c r="I50" s="112">
        <v>0</v>
      </c>
      <c r="J50" s="112">
        <v>0</v>
      </c>
      <c r="K50" s="139">
        <v>0</v>
      </c>
      <c r="L50" s="132">
        <v>0</v>
      </c>
      <c r="M50" s="113">
        <v>0</v>
      </c>
      <c r="N50" s="132">
        <v>5880</v>
      </c>
      <c r="O50" s="113">
        <v>-6.6666666666666693E-2</v>
      </c>
      <c r="P50" s="132">
        <v>1849</v>
      </c>
      <c r="Q50" s="132">
        <v>7729</v>
      </c>
      <c r="R50" s="113">
        <v>-5.1307229655087799E-2</v>
      </c>
      <c r="S50" s="118">
        <v>0</v>
      </c>
      <c r="T50" s="111" t="s">
        <v>72</v>
      </c>
      <c r="U50" s="111" t="s">
        <v>72</v>
      </c>
      <c r="V50" s="132">
        <v>5246</v>
      </c>
      <c r="W50" s="132">
        <v>6300</v>
      </c>
      <c r="X50" s="132">
        <v>1054</v>
      </c>
      <c r="Y50" s="132">
        <v>0</v>
      </c>
      <c r="Z50" s="132">
        <v>0</v>
      </c>
      <c r="AA50" s="132">
        <v>0</v>
      </c>
      <c r="AB50" s="132">
        <v>0</v>
      </c>
      <c r="AC50" s="132">
        <v>1847</v>
      </c>
      <c r="AD50" s="132">
        <v>6300</v>
      </c>
      <c r="AE50" s="132">
        <v>8147</v>
      </c>
      <c r="AF50" s="111" t="s">
        <v>209</v>
      </c>
      <c r="AG50" s="111" t="s">
        <v>134</v>
      </c>
      <c r="AH50" s="132">
        <v>4030</v>
      </c>
      <c r="AI50" s="132">
        <v>2</v>
      </c>
    </row>
    <row r="51" spans="1:35" x14ac:dyDescent="0.2">
      <c r="A51" s="117"/>
      <c r="B51" s="111" t="s">
        <v>210</v>
      </c>
      <c r="C51" s="111" t="s">
        <v>211</v>
      </c>
      <c r="D51" s="112">
        <v>887</v>
      </c>
      <c r="E51" s="112">
        <v>38</v>
      </c>
      <c r="F51" s="112">
        <v>925</v>
      </c>
      <c r="G51" s="113">
        <v>-0.28681572860447202</v>
      </c>
      <c r="H51" s="112">
        <v>0</v>
      </c>
      <c r="I51" s="112">
        <v>0</v>
      </c>
      <c r="J51" s="112">
        <v>0</v>
      </c>
      <c r="K51" s="139">
        <v>0</v>
      </c>
      <c r="L51" s="132">
        <v>0</v>
      </c>
      <c r="M51" s="113">
        <v>0</v>
      </c>
      <c r="N51" s="132">
        <v>925</v>
      </c>
      <c r="O51" s="113">
        <v>-0.28681572860447202</v>
      </c>
      <c r="P51" s="132">
        <v>1243</v>
      </c>
      <c r="Q51" s="132">
        <v>2168</v>
      </c>
      <c r="R51" s="113">
        <v>-0.120486815415822</v>
      </c>
      <c r="S51" s="118">
        <v>0</v>
      </c>
      <c r="T51" s="111" t="s">
        <v>72</v>
      </c>
      <c r="U51" s="111" t="s">
        <v>72</v>
      </c>
      <c r="V51" s="132">
        <v>1291</v>
      </c>
      <c r="W51" s="132">
        <v>1297</v>
      </c>
      <c r="X51" s="132">
        <v>6</v>
      </c>
      <c r="Y51" s="132">
        <v>0</v>
      </c>
      <c r="Z51" s="132">
        <v>0</v>
      </c>
      <c r="AA51" s="132">
        <v>0</v>
      </c>
      <c r="AB51" s="132">
        <v>0</v>
      </c>
      <c r="AC51" s="132">
        <v>1168</v>
      </c>
      <c r="AD51" s="132">
        <v>1297</v>
      </c>
      <c r="AE51" s="132">
        <v>2465</v>
      </c>
      <c r="AF51" s="111" t="s">
        <v>212</v>
      </c>
      <c r="AG51" s="111" t="s">
        <v>134</v>
      </c>
      <c r="AH51" s="132">
        <v>4030</v>
      </c>
      <c r="AI51" s="132">
        <v>2</v>
      </c>
    </row>
    <row r="52" spans="1:35" x14ac:dyDescent="0.2">
      <c r="A52" s="117"/>
      <c r="B52" s="111" t="s">
        <v>213</v>
      </c>
      <c r="C52" s="111" t="s">
        <v>214</v>
      </c>
      <c r="D52" s="112">
        <v>508</v>
      </c>
      <c r="E52" s="112">
        <v>0</v>
      </c>
      <c r="F52" s="112">
        <v>508</v>
      </c>
      <c r="G52" s="113">
        <v>-0.19873817034700297</v>
      </c>
      <c r="H52" s="112">
        <v>0</v>
      </c>
      <c r="I52" s="112">
        <v>0</v>
      </c>
      <c r="J52" s="112">
        <v>0</v>
      </c>
      <c r="K52" s="139">
        <v>0</v>
      </c>
      <c r="L52" s="132">
        <v>0</v>
      </c>
      <c r="M52" s="113">
        <v>0</v>
      </c>
      <c r="N52" s="132">
        <v>508</v>
      </c>
      <c r="O52" s="113">
        <v>-0.19873817034700297</v>
      </c>
      <c r="P52" s="132">
        <v>0</v>
      </c>
      <c r="Q52" s="132">
        <v>508</v>
      </c>
      <c r="R52" s="113">
        <v>-0.19873817034700297</v>
      </c>
      <c r="S52" s="118">
        <v>0</v>
      </c>
      <c r="T52" s="111" t="s">
        <v>72</v>
      </c>
      <c r="U52" s="111" t="s">
        <v>72</v>
      </c>
      <c r="V52" s="132">
        <v>634</v>
      </c>
      <c r="W52" s="132">
        <v>634</v>
      </c>
      <c r="X52" s="132">
        <v>0</v>
      </c>
      <c r="Y52" s="132">
        <v>0</v>
      </c>
      <c r="Z52" s="132">
        <v>0</v>
      </c>
      <c r="AA52" s="132">
        <v>0</v>
      </c>
      <c r="AB52" s="132">
        <v>0</v>
      </c>
      <c r="AC52" s="132">
        <v>0</v>
      </c>
      <c r="AD52" s="132">
        <v>634</v>
      </c>
      <c r="AE52" s="132">
        <v>634</v>
      </c>
      <c r="AF52" s="111" t="s">
        <v>215</v>
      </c>
      <c r="AG52" s="111" t="s">
        <v>134</v>
      </c>
      <c r="AH52" s="132">
        <v>4030</v>
      </c>
      <c r="AI52" s="132">
        <v>2</v>
      </c>
    </row>
    <row r="53" spans="1:35" x14ac:dyDescent="0.2">
      <c r="A53" s="119"/>
      <c r="B53" s="111" t="s">
        <v>216</v>
      </c>
      <c r="C53" s="111" t="s">
        <v>217</v>
      </c>
      <c r="D53" s="112">
        <v>8580</v>
      </c>
      <c r="E53" s="112">
        <v>64</v>
      </c>
      <c r="F53" s="112">
        <v>8644</v>
      </c>
      <c r="G53" s="113">
        <v>-0.13921529575781699</v>
      </c>
      <c r="H53" s="112">
        <v>0</v>
      </c>
      <c r="I53" s="112">
        <v>0</v>
      </c>
      <c r="J53" s="112">
        <v>0</v>
      </c>
      <c r="K53" s="139">
        <v>0</v>
      </c>
      <c r="L53" s="132">
        <v>0</v>
      </c>
      <c r="M53" s="113">
        <v>0</v>
      </c>
      <c r="N53" s="132">
        <v>8644</v>
      </c>
      <c r="O53" s="113">
        <v>-0.13921529575781699</v>
      </c>
      <c r="P53" s="132">
        <v>94</v>
      </c>
      <c r="Q53" s="132">
        <v>8738</v>
      </c>
      <c r="R53" s="113">
        <v>-0.14792784007801102</v>
      </c>
      <c r="S53" s="118">
        <v>0</v>
      </c>
      <c r="T53" s="111" t="s">
        <v>72</v>
      </c>
      <c r="U53" s="111" t="s">
        <v>72</v>
      </c>
      <c r="V53" s="132">
        <v>10012</v>
      </c>
      <c r="W53" s="132">
        <v>10042</v>
      </c>
      <c r="X53" s="132">
        <v>30</v>
      </c>
      <c r="Y53" s="132">
        <v>0</v>
      </c>
      <c r="Z53" s="132">
        <v>0</v>
      </c>
      <c r="AA53" s="132">
        <v>0</v>
      </c>
      <c r="AB53" s="132">
        <v>0</v>
      </c>
      <c r="AC53" s="132">
        <v>213</v>
      </c>
      <c r="AD53" s="132">
        <v>10042</v>
      </c>
      <c r="AE53" s="132">
        <v>10255</v>
      </c>
      <c r="AF53" s="111" t="s">
        <v>218</v>
      </c>
      <c r="AG53" s="111" t="s">
        <v>134</v>
      </c>
      <c r="AH53" s="132">
        <v>4030</v>
      </c>
      <c r="AI53" s="132">
        <v>2</v>
      </c>
    </row>
    <row r="54" spans="1:35" x14ac:dyDescent="0.2">
      <c r="A54" s="120" t="s">
        <v>86</v>
      </c>
      <c r="B54" s="120">
        <v>0</v>
      </c>
      <c r="C54" s="120">
        <v>0</v>
      </c>
      <c r="D54" s="121">
        <v>102159</v>
      </c>
      <c r="E54" s="121">
        <v>3042</v>
      </c>
      <c r="F54" s="121">
        <v>105201</v>
      </c>
      <c r="G54" s="122">
        <v>-0.13552135291265702</v>
      </c>
      <c r="H54" s="121">
        <v>998</v>
      </c>
      <c r="I54" s="121">
        <v>0</v>
      </c>
      <c r="J54" s="121">
        <v>998</v>
      </c>
      <c r="K54" s="140">
        <v>0.15375722543352599</v>
      </c>
      <c r="L54" s="141">
        <v>5117</v>
      </c>
      <c r="M54" s="122">
        <v>-0.32332716212642199</v>
      </c>
      <c r="N54" s="141">
        <v>111316</v>
      </c>
      <c r="O54" s="122">
        <v>-0.144512757454657</v>
      </c>
      <c r="P54" s="141">
        <v>22439</v>
      </c>
      <c r="Q54" s="141">
        <v>133755</v>
      </c>
      <c r="R54" s="122">
        <v>-0.14448815120406802</v>
      </c>
      <c r="S54" s="123">
        <v>0</v>
      </c>
      <c r="T54" s="124">
        <v>0</v>
      </c>
      <c r="U54" s="124">
        <v>0</v>
      </c>
      <c r="V54" s="133">
        <v>118399</v>
      </c>
      <c r="W54" s="133">
        <v>121693</v>
      </c>
      <c r="X54" s="133">
        <v>3294</v>
      </c>
      <c r="Y54" s="133">
        <v>865</v>
      </c>
      <c r="Z54" s="133">
        <v>865</v>
      </c>
      <c r="AA54" s="133">
        <v>0</v>
      </c>
      <c r="AB54" s="133">
        <v>7562</v>
      </c>
      <c r="AC54" s="133">
        <v>26225</v>
      </c>
      <c r="AD54" s="133">
        <v>130120</v>
      </c>
      <c r="AE54" s="133">
        <v>156345</v>
      </c>
      <c r="AF54" s="124">
        <v>0</v>
      </c>
      <c r="AG54" s="124">
        <v>0</v>
      </c>
      <c r="AH54" s="133">
        <v>116870</v>
      </c>
      <c r="AI54" s="133">
        <v>58</v>
      </c>
    </row>
    <row r="55" spans="1:35" s="127" customFormat="1" ht="30.6" x14ac:dyDescent="0.2">
      <c r="A55" s="125" t="s">
        <v>219</v>
      </c>
      <c r="B55" s="108"/>
      <c r="C55" s="108"/>
      <c r="D55" s="126">
        <f>D54+D24+D14</f>
        <v>574834</v>
      </c>
      <c r="E55" s="126">
        <f>E54+E24+E14</f>
        <v>63936</v>
      </c>
      <c r="F55" s="126">
        <f>F54+F24+F14</f>
        <v>638770</v>
      </c>
      <c r="G55" s="134">
        <f>((F54+F24+F14)-(W54+W24+W14))/(W54+W24+W14)</f>
        <v>-6.29295535796804E-2</v>
      </c>
      <c r="H55" s="126">
        <f>H54+H24+H14</f>
        <v>71739</v>
      </c>
      <c r="I55" s="126">
        <f>I54+I24+I14</f>
        <v>122</v>
      </c>
      <c r="J55" s="126">
        <f>J54+J24+J14</f>
        <v>71861</v>
      </c>
      <c r="K55" s="134">
        <f>((J54+J24+J14)-(Z54+Z24+Z14))/(Z54+Z24+Z14)</f>
        <v>7.5924539601736785E-2</v>
      </c>
      <c r="L55" s="126">
        <f>L54+L24+L14</f>
        <v>11015</v>
      </c>
      <c r="M55" s="134">
        <f>((L54+L24+L14)-(AB54+AB24+AB14))/(AB54+AB24+AB14)</f>
        <v>-0.20806671939032281</v>
      </c>
      <c r="N55" s="126">
        <f>N54+N24+N14</f>
        <v>721646</v>
      </c>
      <c r="O55" s="134">
        <f>((N54+N24+N14)-(AD54+AD24+AD14))/(AD54+AD24+AD14)</f>
        <v>-5.3412665307739325E-2</v>
      </c>
      <c r="P55" s="126">
        <f>P54+P24+P14</f>
        <v>43269</v>
      </c>
      <c r="Q55" s="126">
        <f>Q54+Q24+Q14</f>
        <v>764915</v>
      </c>
      <c r="R55" s="134">
        <f>((Q54+Q24+Q14)-(AE54+AE24+AE14))/(AE54+AE24+AE14)</f>
        <v>-5.3916663677618125E-2</v>
      </c>
    </row>
    <row r="56" spans="1:35" s="127" customFormat="1" x14ac:dyDescent="0.2">
      <c r="A56" s="125" t="s">
        <v>220</v>
      </c>
      <c r="B56" s="108"/>
      <c r="C56" s="108"/>
      <c r="D56" s="126">
        <f>D54+D24+D14+D9</f>
        <v>1206888</v>
      </c>
      <c r="E56" s="126">
        <f t="shared" ref="E56:Q56" si="0">E54+E24+E14+E9</f>
        <v>123636</v>
      </c>
      <c r="F56" s="126">
        <f t="shared" si="0"/>
        <v>1330524</v>
      </c>
      <c r="G56" s="134">
        <f>((F54+F24+F14+F9)-(W54+W24+W14+W9))/(W54+W24+W14+W9)</f>
        <v>-6.3849847179146574E-2</v>
      </c>
      <c r="H56" s="126">
        <f t="shared" si="0"/>
        <v>346509</v>
      </c>
      <c r="I56" s="126">
        <f t="shared" si="0"/>
        <v>8738</v>
      </c>
      <c r="J56" s="126">
        <f t="shared" si="0"/>
        <v>355247</v>
      </c>
      <c r="K56" s="134">
        <f>((J54+J24+J14+J9)-(Z54+Z24+Z14+Z9))/(Z54+Z24+Z14+Z9)</f>
        <v>-2.2144721050835141E-2</v>
      </c>
      <c r="L56" s="126">
        <f t="shared" si="0"/>
        <v>47792</v>
      </c>
      <c r="M56" s="134">
        <f>((L54+L24+L14+L9)-(AB54+AB24+AB14+AB9))/(AB54+AB24+AB14+AB9)</f>
        <v>-0.18298687089715537</v>
      </c>
      <c r="N56" s="126">
        <f t="shared" si="0"/>
        <v>1733563</v>
      </c>
      <c r="O56" s="134">
        <f>((N54+N24+N14+N9)-(AD54+AD24+AD14+AD9))/(AD54+AD24+AD14+AD9)</f>
        <v>-5.9409926649119753E-2</v>
      </c>
      <c r="P56" s="126">
        <f t="shared" si="0"/>
        <v>48745</v>
      </c>
      <c r="Q56" s="126">
        <f t="shared" si="0"/>
        <v>1782308</v>
      </c>
      <c r="R56" s="134">
        <f>((Q54+Q24+Q14+Q9)-(AE54+AE24+AE14+AE9))/(AE54+AE24+AE14+AE9)</f>
        <v>-6.2528337574545567E-2</v>
      </c>
    </row>
    <row r="57" spans="1:35" s="127" customFormat="1" x14ac:dyDescent="0.2">
      <c r="A57" s="125" t="s">
        <v>221</v>
      </c>
      <c r="B57" s="108"/>
      <c r="C57" s="108"/>
      <c r="D57" s="126">
        <f>D54+D24+D14+D9+D5</f>
        <v>1771058</v>
      </c>
      <c r="E57" s="126">
        <f t="shared" ref="E57:Q57" si="1">E54+E24+E14+E9+E5</f>
        <v>324026</v>
      </c>
      <c r="F57" s="126">
        <f t="shared" si="1"/>
        <v>2095084</v>
      </c>
      <c r="G57" s="134">
        <f>((F54+F24+F14+F9+F5)-(W54+W24+W14+W9+W5))/(W54+W24+W14+W9+W5)</f>
        <v>-5.3881009646865652E-2</v>
      </c>
      <c r="H57" s="126">
        <f t="shared" si="1"/>
        <v>1035735</v>
      </c>
      <c r="I57" s="126">
        <f t="shared" si="1"/>
        <v>156414</v>
      </c>
      <c r="J57" s="126">
        <f t="shared" si="1"/>
        <v>1192149</v>
      </c>
      <c r="K57" s="134">
        <f>((J54+J24+J14+J9+J5)-(Z54+Z24+Z14+Z9+Z5))/(Z54+Z24+Z14+Z9+Z5)</f>
        <v>-1.2089558241006977E-3</v>
      </c>
      <c r="L57" s="126">
        <f t="shared" si="1"/>
        <v>47792</v>
      </c>
      <c r="M57" s="134">
        <f>((L54+L24+L14+L9+L5)-(AB54+AB24+AB14+AB9+AB5))/(AB54+AB24+AB14+AB9+AB5)</f>
        <v>-0.18298687089715537</v>
      </c>
      <c r="N57" s="126">
        <f t="shared" si="1"/>
        <v>3335025</v>
      </c>
      <c r="O57" s="134">
        <f>((N54+N24+N14+N9+N5)-(AD54+AD24+AD14+AD9+AD5))/(AD54+AD24+AD14+AD9+AD5)</f>
        <v>-3.7923141164609105E-2</v>
      </c>
      <c r="P57" s="126">
        <f t="shared" si="1"/>
        <v>51106</v>
      </c>
      <c r="Q57" s="126">
        <f t="shared" si="1"/>
        <v>3386131</v>
      </c>
      <c r="R57" s="134">
        <f>((Q54+Q24+Q14+Q9+Q5)-(AE54+AE24+AE14+AE9+AE5))/(AE54+AE24+AE14+AE9+AE5)</f>
        <v>-4.1843991298265312E-2</v>
      </c>
    </row>
    <row r="58" spans="1:35" x14ac:dyDescent="0.2">
      <c r="A58" s="115" t="s">
        <v>222</v>
      </c>
      <c r="B58" s="111" t="s">
        <v>223</v>
      </c>
      <c r="C58" s="111" t="s">
        <v>224</v>
      </c>
      <c r="D58" s="112">
        <v>0</v>
      </c>
      <c r="E58" s="112">
        <v>0</v>
      </c>
      <c r="F58" s="112">
        <v>0</v>
      </c>
      <c r="G58" s="113">
        <v>0</v>
      </c>
      <c r="H58" s="112">
        <v>98666</v>
      </c>
      <c r="I58" s="112">
        <v>0</v>
      </c>
      <c r="J58" s="112">
        <v>98666</v>
      </c>
      <c r="K58" s="139">
        <v>-2.8007368804736501E-2</v>
      </c>
      <c r="L58" s="132">
        <v>0</v>
      </c>
      <c r="M58" s="113">
        <v>0</v>
      </c>
      <c r="N58" s="132">
        <v>98666</v>
      </c>
      <c r="O58" s="113">
        <v>-2.8007368804736501E-2</v>
      </c>
      <c r="P58" s="132">
        <v>0</v>
      </c>
      <c r="Q58" s="132">
        <v>98666</v>
      </c>
      <c r="R58" s="113">
        <v>-2.8007368804736501E-2</v>
      </c>
      <c r="S58" s="116">
        <v>6</v>
      </c>
      <c r="T58" s="111" t="s">
        <v>73</v>
      </c>
      <c r="U58" s="111" t="s">
        <v>73</v>
      </c>
      <c r="V58" s="132">
        <v>0</v>
      </c>
      <c r="W58" s="132">
        <v>0</v>
      </c>
      <c r="X58" s="132">
        <v>0</v>
      </c>
      <c r="Y58" s="132">
        <v>101509</v>
      </c>
      <c r="Z58" s="132">
        <v>101509</v>
      </c>
      <c r="AA58" s="132">
        <v>0</v>
      </c>
      <c r="AB58" s="132">
        <v>0</v>
      </c>
      <c r="AC58" s="132">
        <v>0</v>
      </c>
      <c r="AD58" s="132">
        <v>101509</v>
      </c>
      <c r="AE58" s="132">
        <v>101509</v>
      </c>
      <c r="AF58" s="111" t="s">
        <v>225</v>
      </c>
      <c r="AG58" s="111" t="s">
        <v>226</v>
      </c>
      <c r="AH58" s="132">
        <v>4030</v>
      </c>
      <c r="AI58" s="132">
        <v>2</v>
      </c>
    </row>
    <row r="59" spans="1:35" x14ac:dyDescent="0.2">
      <c r="A59" s="117"/>
      <c r="B59" s="111" t="s">
        <v>227</v>
      </c>
      <c r="C59" s="111" t="s">
        <v>228</v>
      </c>
      <c r="D59" s="112">
        <v>411</v>
      </c>
      <c r="E59" s="112">
        <v>0</v>
      </c>
      <c r="F59" s="112">
        <v>411</v>
      </c>
      <c r="G59" s="113">
        <v>-0.236059479553903</v>
      </c>
      <c r="H59" s="112">
        <v>0</v>
      </c>
      <c r="I59" s="112">
        <v>0</v>
      </c>
      <c r="J59" s="112">
        <v>0</v>
      </c>
      <c r="K59" s="139">
        <v>-1</v>
      </c>
      <c r="L59" s="132">
        <v>0</v>
      </c>
      <c r="M59" s="113">
        <v>0</v>
      </c>
      <c r="N59" s="132">
        <v>411</v>
      </c>
      <c r="O59" s="113">
        <v>-0.25272727272727297</v>
      </c>
      <c r="P59" s="132">
        <v>0</v>
      </c>
      <c r="Q59" s="132">
        <v>411</v>
      </c>
      <c r="R59" s="113">
        <v>-0.25272727272727297</v>
      </c>
      <c r="S59" s="118">
        <v>0</v>
      </c>
      <c r="T59" s="111" t="s">
        <v>73</v>
      </c>
      <c r="U59" s="111" t="s">
        <v>73</v>
      </c>
      <c r="V59" s="132">
        <v>538</v>
      </c>
      <c r="W59" s="132">
        <v>538</v>
      </c>
      <c r="X59" s="132">
        <v>0</v>
      </c>
      <c r="Y59" s="132">
        <v>12</v>
      </c>
      <c r="Z59" s="132">
        <v>12</v>
      </c>
      <c r="AA59" s="132">
        <v>0</v>
      </c>
      <c r="AB59" s="132">
        <v>0</v>
      </c>
      <c r="AC59" s="132">
        <v>0</v>
      </c>
      <c r="AD59" s="132">
        <v>550</v>
      </c>
      <c r="AE59" s="132">
        <v>550</v>
      </c>
      <c r="AF59" s="111" t="s">
        <v>229</v>
      </c>
      <c r="AG59" s="111" t="s">
        <v>226</v>
      </c>
      <c r="AH59" s="132">
        <v>4030</v>
      </c>
      <c r="AI59" s="132">
        <v>2</v>
      </c>
    </row>
    <row r="60" spans="1:35" x14ac:dyDescent="0.2">
      <c r="A60" s="117"/>
      <c r="B60" s="111" t="s">
        <v>230</v>
      </c>
      <c r="C60" s="111" t="s">
        <v>231</v>
      </c>
      <c r="D60" s="112">
        <v>40144</v>
      </c>
      <c r="E60" s="112">
        <v>8</v>
      </c>
      <c r="F60" s="112">
        <v>40152</v>
      </c>
      <c r="G60" s="113">
        <v>-0.17766809347287399</v>
      </c>
      <c r="H60" s="112">
        <v>69048</v>
      </c>
      <c r="I60" s="112">
        <v>286</v>
      </c>
      <c r="J60" s="112">
        <v>69334</v>
      </c>
      <c r="K60" s="139">
        <v>1.8929815181422801E-3</v>
      </c>
      <c r="L60" s="132">
        <v>0</v>
      </c>
      <c r="M60" s="113">
        <v>0</v>
      </c>
      <c r="N60" s="132">
        <v>109486</v>
      </c>
      <c r="O60" s="113">
        <v>-7.2388375836651711E-2</v>
      </c>
      <c r="P60" s="132">
        <v>345</v>
      </c>
      <c r="Q60" s="132">
        <v>109831</v>
      </c>
      <c r="R60" s="113">
        <v>-7.3445422104490593E-2</v>
      </c>
      <c r="S60" s="118">
        <v>0</v>
      </c>
      <c r="T60" s="111" t="s">
        <v>73</v>
      </c>
      <c r="U60" s="111" t="s">
        <v>73</v>
      </c>
      <c r="V60" s="132">
        <v>48613</v>
      </c>
      <c r="W60" s="132">
        <v>48827</v>
      </c>
      <c r="X60" s="132">
        <v>214</v>
      </c>
      <c r="Y60" s="132">
        <v>69149</v>
      </c>
      <c r="Z60" s="132">
        <v>69203</v>
      </c>
      <c r="AA60" s="132">
        <v>54</v>
      </c>
      <c r="AB60" s="132">
        <v>0</v>
      </c>
      <c r="AC60" s="132">
        <v>507</v>
      </c>
      <c r="AD60" s="132">
        <v>118030</v>
      </c>
      <c r="AE60" s="132">
        <v>118537</v>
      </c>
      <c r="AF60" s="111" t="s">
        <v>232</v>
      </c>
      <c r="AG60" s="111" t="s">
        <v>226</v>
      </c>
      <c r="AH60" s="132">
        <v>4030</v>
      </c>
      <c r="AI60" s="132">
        <v>2</v>
      </c>
    </row>
    <row r="61" spans="1:35" x14ac:dyDescent="0.2">
      <c r="A61" s="117"/>
      <c r="B61" s="111" t="s">
        <v>233</v>
      </c>
      <c r="C61" s="111" t="s">
        <v>234</v>
      </c>
      <c r="D61" s="112">
        <v>1912</v>
      </c>
      <c r="E61" s="112">
        <v>0</v>
      </c>
      <c r="F61" s="112">
        <v>1912</v>
      </c>
      <c r="G61" s="113">
        <v>-0.35709482178883706</v>
      </c>
      <c r="H61" s="112">
        <v>0</v>
      </c>
      <c r="I61" s="112">
        <v>0</v>
      </c>
      <c r="J61" s="112">
        <v>0</v>
      </c>
      <c r="K61" s="139">
        <v>0</v>
      </c>
      <c r="L61" s="132">
        <v>0</v>
      </c>
      <c r="M61" s="113">
        <v>0</v>
      </c>
      <c r="N61" s="132">
        <v>1912</v>
      </c>
      <c r="O61" s="113">
        <v>-0.35709482178883706</v>
      </c>
      <c r="P61" s="132">
        <v>0</v>
      </c>
      <c r="Q61" s="132">
        <v>1912</v>
      </c>
      <c r="R61" s="113">
        <v>-0.35709482178883706</v>
      </c>
      <c r="S61" s="118">
        <v>0</v>
      </c>
      <c r="T61" s="111" t="s">
        <v>73</v>
      </c>
      <c r="U61" s="111" t="s">
        <v>73</v>
      </c>
      <c r="V61" s="132">
        <v>2974</v>
      </c>
      <c r="W61" s="132">
        <v>2974</v>
      </c>
      <c r="X61" s="132">
        <v>0</v>
      </c>
      <c r="Y61" s="132">
        <v>0</v>
      </c>
      <c r="Z61" s="132">
        <v>0</v>
      </c>
      <c r="AA61" s="132">
        <v>0</v>
      </c>
      <c r="AB61" s="132">
        <v>0</v>
      </c>
      <c r="AC61" s="132">
        <v>0</v>
      </c>
      <c r="AD61" s="132">
        <v>2974</v>
      </c>
      <c r="AE61" s="132">
        <v>2974</v>
      </c>
      <c r="AF61" s="111" t="s">
        <v>235</v>
      </c>
      <c r="AG61" s="111" t="s">
        <v>226</v>
      </c>
      <c r="AH61" s="132">
        <v>4030</v>
      </c>
      <c r="AI61" s="132">
        <v>2</v>
      </c>
    </row>
    <row r="62" spans="1:35" x14ac:dyDescent="0.2">
      <c r="A62" s="117"/>
      <c r="B62" s="111" t="s">
        <v>236</v>
      </c>
      <c r="C62" s="111" t="s">
        <v>237</v>
      </c>
      <c r="D62" s="112">
        <v>3348</v>
      </c>
      <c r="E62" s="112">
        <v>0</v>
      </c>
      <c r="F62" s="112">
        <v>3348</v>
      </c>
      <c r="G62" s="113">
        <v>0.234513274336283</v>
      </c>
      <c r="H62" s="112">
        <v>0</v>
      </c>
      <c r="I62" s="112">
        <v>0</v>
      </c>
      <c r="J62" s="112">
        <v>0</v>
      </c>
      <c r="K62" s="139">
        <v>-1</v>
      </c>
      <c r="L62" s="132">
        <v>0</v>
      </c>
      <c r="M62" s="113">
        <v>0</v>
      </c>
      <c r="N62" s="132">
        <v>3348</v>
      </c>
      <c r="O62" s="113">
        <v>0.11525649566955401</v>
      </c>
      <c r="P62" s="132">
        <v>0</v>
      </c>
      <c r="Q62" s="132">
        <v>3348</v>
      </c>
      <c r="R62" s="113">
        <v>8.6307592472420508E-2</v>
      </c>
      <c r="S62" s="118">
        <v>0</v>
      </c>
      <c r="T62" s="111" t="s">
        <v>73</v>
      </c>
      <c r="U62" s="111" t="s">
        <v>73</v>
      </c>
      <c r="V62" s="132">
        <v>2712</v>
      </c>
      <c r="W62" s="132">
        <v>2712</v>
      </c>
      <c r="X62" s="132">
        <v>0</v>
      </c>
      <c r="Y62" s="132">
        <v>290</v>
      </c>
      <c r="Z62" s="132">
        <v>290</v>
      </c>
      <c r="AA62" s="132">
        <v>0</v>
      </c>
      <c r="AB62" s="132">
        <v>0</v>
      </c>
      <c r="AC62" s="132">
        <v>80</v>
      </c>
      <c r="AD62" s="132">
        <v>3002</v>
      </c>
      <c r="AE62" s="132">
        <v>3082</v>
      </c>
      <c r="AF62" s="111" t="s">
        <v>238</v>
      </c>
      <c r="AG62" s="111" t="s">
        <v>226</v>
      </c>
      <c r="AH62" s="132">
        <v>4030</v>
      </c>
      <c r="AI62" s="132">
        <v>2</v>
      </c>
    </row>
    <row r="63" spans="1:35" x14ac:dyDescent="0.2">
      <c r="A63" s="119"/>
      <c r="B63" s="111" t="s">
        <v>239</v>
      </c>
      <c r="C63" s="111" t="s">
        <v>240</v>
      </c>
      <c r="D63" s="112">
        <v>524</v>
      </c>
      <c r="E63" s="112">
        <v>0</v>
      </c>
      <c r="F63" s="112">
        <v>524</v>
      </c>
      <c r="G63" s="113">
        <v>5.7581573896353204E-3</v>
      </c>
      <c r="H63" s="112">
        <v>0</v>
      </c>
      <c r="I63" s="112">
        <v>0</v>
      </c>
      <c r="J63" s="112">
        <v>0</v>
      </c>
      <c r="K63" s="139">
        <v>0</v>
      </c>
      <c r="L63" s="132">
        <v>0</v>
      </c>
      <c r="M63" s="113">
        <v>0</v>
      </c>
      <c r="N63" s="132">
        <v>524</v>
      </c>
      <c r="O63" s="113">
        <v>5.7581573896353204E-3</v>
      </c>
      <c r="P63" s="132">
        <v>0</v>
      </c>
      <c r="Q63" s="132">
        <v>524</v>
      </c>
      <c r="R63" s="113">
        <v>5.7581573896353204E-3</v>
      </c>
      <c r="S63" s="118">
        <v>0</v>
      </c>
      <c r="T63" s="111" t="s">
        <v>73</v>
      </c>
      <c r="U63" s="111" t="s">
        <v>73</v>
      </c>
      <c r="V63" s="132">
        <v>521</v>
      </c>
      <c r="W63" s="132">
        <v>521</v>
      </c>
      <c r="X63" s="132">
        <v>0</v>
      </c>
      <c r="Y63" s="132">
        <v>0</v>
      </c>
      <c r="Z63" s="132">
        <v>0</v>
      </c>
      <c r="AA63" s="132">
        <v>0</v>
      </c>
      <c r="AB63" s="132">
        <v>0</v>
      </c>
      <c r="AC63" s="132">
        <v>0</v>
      </c>
      <c r="AD63" s="132">
        <v>521</v>
      </c>
      <c r="AE63" s="132">
        <v>521</v>
      </c>
      <c r="AF63" s="111" t="s">
        <v>241</v>
      </c>
      <c r="AG63" s="111" t="s">
        <v>226</v>
      </c>
      <c r="AH63" s="132">
        <v>4030</v>
      </c>
      <c r="AI63" s="132">
        <v>2</v>
      </c>
    </row>
    <row r="64" spans="1:35" x14ac:dyDescent="0.2">
      <c r="A64" s="120" t="s">
        <v>86</v>
      </c>
      <c r="B64" s="120">
        <v>0</v>
      </c>
      <c r="C64" s="120">
        <v>0</v>
      </c>
      <c r="D64" s="121">
        <v>46339</v>
      </c>
      <c r="E64" s="121">
        <v>8</v>
      </c>
      <c r="F64" s="121">
        <v>46347</v>
      </c>
      <c r="G64" s="122">
        <v>-0.16600086374433198</v>
      </c>
      <c r="H64" s="121">
        <v>167714</v>
      </c>
      <c r="I64" s="121">
        <v>286</v>
      </c>
      <c r="J64" s="121">
        <v>168000</v>
      </c>
      <c r="K64" s="140">
        <v>-1.7624288069982601E-2</v>
      </c>
      <c r="L64" s="141">
        <v>0</v>
      </c>
      <c r="M64" s="122">
        <v>0</v>
      </c>
      <c r="N64" s="141">
        <v>214347</v>
      </c>
      <c r="O64" s="122">
        <v>-5.4014811153381102E-2</v>
      </c>
      <c r="P64" s="141">
        <v>345</v>
      </c>
      <c r="Q64" s="141">
        <v>214692</v>
      </c>
      <c r="R64" s="122">
        <v>-5.49405078948643E-2</v>
      </c>
      <c r="S64" s="123">
        <v>0</v>
      </c>
      <c r="T64" s="124">
        <v>0</v>
      </c>
      <c r="U64" s="124">
        <v>0</v>
      </c>
      <c r="V64" s="133">
        <v>55358</v>
      </c>
      <c r="W64" s="133">
        <v>55572</v>
      </c>
      <c r="X64" s="133">
        <v>214</v>
      </c>
      <c r="Y64" s="133">
        <v>170960</v>
      </c>
      <c r="Z64" s="133">
        <v>171014</v>
      </c>
      <c r="AA64" s="133">
        <v>54</v>
      </c>
      <c r="AB64" s="133">
        <v>0</v>
      </c>
      <c r="AC64" s="133">
        <v>587</v>
      </c>
      <c r="AD64" s="133">
        <v>226586</v>
      </c>
      <c r="AE64" s="133">
        <v>227173</v>
      </c>
      <c r="AF64" s="124">
        <v>0</v>
      </c>
      <c r="AG64" s="124">
        <v>0</v>
      </c>
      <c r="AH64" s="133">
        <v>24180</v>
      </c>
      <c r="AI64" s="133">
        <v>12</v>
      </c>
    </row>
    <row r="65" spans="1:35" x14ac:dyDescent="0.2">
      <c r="A65" s="120" t="s">
        <v>242</v>
      </c>
      <c r="B65" s="120">
        <v>0</v>
      </c>
      <c r="C65" s="120">
        <v>0</v>
      </c>
      <c r="D65" s="121">
        <v>1817397</v>
      </c>
      <c r="E65" s="121">
        <v>324034</v>
      </c>
      <c r="F65" s="121">
        <v>2141431</v>
      </c>
      <c r="G65" s="122">
        <v>-5.6625858491521901E-2</v>
      </c>
      <c r="H65" s="121">
        <v>1203449</v>
      </c>
      <c r="I65" s="121">
        <v>156700</v>
      </c>
      <c r="J65" s="121">
        <v>1360149</v>
      </c>
      <c r="K65" s="140">
        <v>-3.2661442203830299E-3</v>
      </c>
      <c r="L65" s="141">
        <v>47792</v>
      </c>
      <c r="M65" s="122">
        <v>-0.18298687089715499</v>
      </c>
      <c r="N65" s="141">
        <v>3549372</v>
      </c>
      <c r="O65" s="122">
        <v>-3.8910435244813898E-2</v>
      </c>
      <c r="P65" s="141">
        <v>51451</v>
      </c>
      <c r="Q65" s="141">
        <v>3600823</v>
      </c>
      <c r="R65" s="122">
        <v>-4.2635012779230798E-2</v>
      </c>
      <c r="S65" s="128">
        <v>0</v>
      </c>
      <c r="T65" s="124">
        <v>0</v>
      </c>
      <c r="U65" s="124">
        <v>0</v>
      </c>
      <c r="V65" s="133">
        <v>1974306</v>
      </c>
      <c r="W65" s="133">
        <v>2269970</v>
      </c>
      <c r="X65" s="133">
        <v>295664</v>
      </c>
      <c r="Y65" s="133">
        <v>1217752</v>
      </c>
      <c r="Z65" s="133">
        <v>1364606</v>
      </c>
      <c r="AA65" s="133">
        <v>146854</v>
      </c>
      <c r="AB65" s="133">
        <v>58496</v>
      </c>
      <c r="AC65" s="133">
        <v>68110</v>
      </c>
      <c r="AD65" s="133">
        <v>3693071</v>
      </c>
      <c r="AE65" s="133">
        <v>3761181</v>
      </c>
      <c r="AF65" s="124">
        <v>0</v>
      </c>
      <c r="AG65" s="124">
        <v>0</v>
      </c>
      <c r="AH65" s="133">
        <v>209560</v>
      </c>
      <c r="AI65" s="133">
        <v>104</v>
      </c>
    </row>
  </sheetData>
  <pageMargins left="0.23622047244094491" right="0.23622047244094491" top="0.35433070866141736" bottom="0.15748031496062992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5" zoomScaleSheetLayoutView="3728" workbookViewId="0">
      <selection activeCell="A2" sqref="A2"/>
    </sheetView>
  </sheetViews>
  <sheetFormatPr baseColWidth="10" defaultColWidth="8.88671875" defaultRowHeight="10.199999999999999" x14ac:dyDescent="0.2"/>
  <cols>
    <col min="1" max="1" width="21.33203125" style="107" customWidth="1"/>
    <col min="2" max="2" width="4.6640625" style="107" bestFit="1" customWidth="1"/>
    <col min="3" max="3" width="23.6640625" style="107" bestFit="1" customWidth="1"/>
    <col min="4" max="15" width="12.6640625" style="107" customWidth="1"/>
    <col min="16" max="16" width="9.44140625" style="107" hidden="1" customWidth="1"/>
    <col min="17" max="17" width="15.33203125" style="107" hidden="1" customWidth="1"/>
    <col min="18" max="18" width="6.6640625" style="107" hidden="1" customWidth="1"/>
    <col min="19" max="19" width="23.44140625" style="107" hidden="1" customWidth="1"/>
    <col min="20" max="20" width="22.6640625" style="107" hidden="1" customWidth="1"/>
    <col min="21" max="21" width="19.33203125" style="107" hidden="1" customWidth="1"/>
    <col min="22" max="22" width="18.88671875" style="107" hidden="1" customWidth="1"/>
    <col min="23" max="23" width="23.88671875" style="107" hidden="1" customWidth="1"/>
    <col min="24" max="24" width="15.5546875" style="107" hidden="1" customWidth="1"/>
    <col min="25" max="25" width="32.44140625" style="107" hidden="1" customWidth="1"/>
    <col min="26" max="26" width="23.33203125" style="107" hidden="1" customWidth="1"/>
    <col min="27" max="256" width="9.109375" style="107"/>
    <col min="257" max="257" width="21.33203125" style="107" customWidth="1"/>
    <col min="258" max="258" width="4.6640625" style="107" bestFit="1" customWidth="1"/>
    <col min="259" max="259" width="23.6640625" style="107" bestFit="1" customWidth="1"/>
    <col min="260" max="271" width="12.6640625" style="107" customWidth="1"/>
    <col min="272" max="282" width="0" style="107" hidden="1" customWidth="1"/>
    <col min="283" max="512" width="9.109375" style="107"/>
    <col min="513" max="513" width="21.33203125" style="107" customWidth="1"/>
    <col min="514" max="514" width="4.6640625" style="107" bestFit="1" customWidth="1"/>
    <col min="515" max="515" width="23.6640625" style="107" bestFit="1" customWidth="1"/>
    <col min="516" max="527" width="12.6640625" style="107" customWidth="1"/>
    <col min="528" max="538" width="0" style="107" hidden="1" customWidth="1"/>
    <col min="539" max="768" width="9.109375" style="107"/>
    <col min="769" max="769" width="21.33203125" style="107" customWidth="1"/>
    <col min="770" max="770" width="4.6640625" style="107" bestFit="1" customWidth="1"/>
    <col min="771" max="771" width="23.6640625" style="107" bestFit="1" customWidth="1"/>
    <col min="772" max="783" width="12.6640625" style="107" customWidth="1"/>
    <col min="784" max="794" width="0" style="107" hidden="1" customWidth="1"/>
    <col min="795" max="1024" width="9.109375" style="107"/>
    <col min="1025" max="1025" width="21.33203125" style="107" customWidth="1"/>
    <col min="1026" max="1026" width="4.6640625" style="107" bestFit="1" customWidth="1"/>
    <col min="1027" max="1027" width="23.6640625" style="107" bestFit="1" customWidth="1"/>
    <col min="1028" max="1039" width="12.6640625" style="107" customWidth="1"/>
    <col min="1040" max="1050" width="0" style="107" hidden="1" customWidth="1"/>
    <col min="1051" max="1280" width="9.109375" style="107"/>
    <col min="1281" max="1281" width="21.33203125" style="107" customWidth="1"/>
    <col min="1282" max="1282" width="4.6640625" style="107" bestFit="1" customWidth="1"/>
    <col min="1283" max="1283" width="23.6640625" style="107" bestFit="1" customWidth="1"/>
    <col min="1284" max="1295" width="12.6640625" style="107" customWidth="1"/>
    <col min="1296" max="1306" width="0" style="107" hidden="1" customWidth="1"/>
    <col min="1307" max="1536" width="9.109375" style="107"/>
    <col min="1537" max="1537" width="21.33203125" style="107" customWidth="1"/>
    <col min="1538" max="1538" width="4.6640625" style="107" bestFit="1" customWidth="1"/>
    <col min="1539" max="1539" width="23.6640625" style="107" bestFit="1" customWidth="1"/>
    <col min="1540" max="1551" width="12.6640625" style="107" customWidth="1"/>
    <col min="1552" max="1562" width="0" style="107" hidden="1" customWidth="1"/>
    <col min="1563" max="1792" width="9.109375" style="107"/>
    <col min="1793" max="1793" width="21.33203125" style="107" customWidth="1"/>
    <col min="1794" max="1794" width="4.6640625" style="107" bestFit="1" customWidth="1"/>
    <col min="1795" max="1795" width="23.6640625" style="107" bestFit="1" customWidth="1"/>
    <col min="1796" max="1807" width="12.6640625" style="107" customWidth="1"/>
    <col min="1808" max="1818" width="0" style="107" hidden="1" customWidth="1"/>
    <col min="1819" max="2048" width="9.109375" style="107"/>
    <col min="2049" max="2049" width="21.33203125" style="107" customWidth="1"/>
    <col min="2050" max="2050" width="4.6640625" style="107" bestFit="1" customWidth="1"/>
    <col min="2051" max="2051" width="23.6640625" style="107" bestFit="1" customWidth="1"/>
    <col min="2052" max="2063" width="12.6640625" style="107" customWidth="1"/>
    <col min="2064" max="2074" width="0" style="107" hidden="1" customWidth="1"/>
    <col min="2075" max="2304" width="9.109375" style="107"/>
    <col min="2305" max="2305" width="21.33203125" style="107" customWidth="1"/>
    <col min="2306" max="2306" width="4.6640625" style="107" bestFit="1" customWidth="1"/>
    <col min="2307" max="2307" width="23.6640625" style="107" bestFit="1" customWidth="1"/>
    <col min="2308" max="2319" width="12.6640625" style="107" customWidth="1"/>
    <col min="2320" max="2330" width="0" style="107" hidden="1" customWidth="1"/>
    <col min="2331" max="2560" width="9.109375" style="107"/>
    <col min="2561" max="2561" width="21.33203125" style="107" customWidth="1"/>
    <col min="2562" max="2562" width="4.6640625" style="107" bestFit="1" customWidth="1"/>
    <col min="2563" max="2563" width="23.6640625" style="107" bestFit="1" customWidth="1"/>
    <col min="2564" max="2575" width="12.6640625" style="107" customWidth="1"/>
    <col min="2576" max="2586" width="0" style="107" hidden="1" customWidth="1"/>
    <col min="2587" max="2816" width="9.109375" style="107"/>
    <col min="2817" max="2817" width="21.33203125" style="107" customWidth="1"/>
    <col min="2818" max="2818" width="4.6640625" style="107" bestFit="1" customWidth="1"/>
    <col min="2819" max="2819" width="23.6640625" style="107" bestFit="1" customWidth="1"/>
    <col min="2820" max="2831" width="12.6640625" style="107" customWidth="1"/>
    <col min="2832" max="2842" width="0" style="107" hidden="1" customWidth="1"/>
    <col min="2843" max="3072" width="9.109375" style="107"/>
    <col min="3073" max="3073" width="21.33203125" style="107" customWidth="1"/>
    <col min="3074" max="3074" width="4.6640625" style="107" bestFit="1" customWidth="1"/>
    <col min="3075" max="3075" width="23.6640625" style="107" bestFit="1" customWidth="1"/>
    <col min="3076" max="3087" width="12.6640625" style="107" customWidth="1"/>
    <col min="3088" max="3098" width="0" style="107" hidden="1" customWidth="1"/>
    <col min="3099" max="3328" width="9.109375" style="107"/>
    <col min="3329" max="3329" width="21.33203125" style="107" customWidth="1"/>
    <col min="3330" max="3330" width="4.6640625" style="107" bestFit="1" customWidth="1"/>
    <col min="3331" max="3331" width="23.6640625" style="107" bestFit="1" customWidth="1"/>
    <col min="3332" max="3343" width="12.6640625" style="107" customWidth="1"/>
    <col min="3344" max="3354" width="0" style="107" hidden="1" customWidth="1"/>
    <col min="3355" max="3584" width="9.109375" style="107"/>
    <col min="3585" max="3585" width="21.33203125" style="107" customWidth="1"/>
    <col min="3586" max="3586" width="4.6640625" style="107" bestFit="1" customWidth="1"/>
    <col min="3587" max="3587" width="23.6640625" style="107" bestFit="1" customWidth="1"/>
    <col min="3588" max="3599" width="12.6640625" style="107" customWidth="1"/>
    <col min="3600" max="3610" width="0" style="107" hidden="1" customWidth="1"/>
    <col min="3611" max="3840" width="9.109375" style="107"/>
    <col min="3841" max="3841" width="21.33203125" style="107" customWidth="1"/>
    <col min="3842" max="3842" width="4.6640625" style="107" bestFit="1" customWidth="1"/>
    <col min="3843" max="3843" width="23.6640625" style="107" bestFit="1" customWidth="1"/>
    <col min="3844" max="3855" width="12.6640625" style="107" customWidth="1"/>
    <col min="3856" max="3866" width="0" style="107" hidden="1" customWidth="1"/>
    <col min="3867" max="4096" width="9.109375" style="107"/>
    <col min="4097" max="4097" width="21.33203125" style="107" customWidth="1"/>
    <col min="4098" max="4098" width="4.6640625" style="107" bestFit="1" customWidth="1"/>
    <col min="4099" max="4099" width="23.6640625" style="107" bestFit="1" customWidth="1"/>
    <col min="4100" max="4111" width="12.6640625" style="107" customWidth="1"/>
    <col min="4112" max="4122" width="0" style="107" hidden="1" customWidth="1"/>
    <col min="4123" max="4352" width="9.109375" style="107"/>
    <col min="4353" max="4353" width="21.33203125" style="107" customWidth="1"/>
    <col min="4354" max="4354" width="4.6640625" style="107" bestFit="1" customWidth="1"/>
    <col min="4355" max="4355" width="23.6640625" style="107" bestFit="1" customWidth="1"/>
    <col min="4356" max="4367" width="12.6640625" style="107" customWidth="1"/>
    <col min="4368" max="4378" width="0" style="107" hidden="1" customWidth="1"/>
    <col min="4379" max="4608" width="9.109375" style="107"/>
    <col min="4609" max="4609" width="21.33203125" style="107" customWidth="1"/>
    <col min="4610" max="4610" width="4.6640625" style="107" bestFit="1" customWidth="1"/>
    <col min="4611" max="4611" width="23.6640625" style="107" bestFit="1" customWidth="1"/>
    <col min="4612" max="4623" width="12.6640625" style="107" customWidth="1"/>
    <col min="4624" max="4634" width="0" style="107" hidden="1" customWidth="1"/>
    <col min="4635" max="4864" width="9.109375" style="107"/>
    <col min="4865" max="4865" width="21.33203125" style="107" customWidth="1"/>
    <col min="4866" max="4866" width="4.6640625" style="107" bestFit="1" customWidth="1"/>
    <col min="4867" max="4867" width="23.6640625" style="107" bestFit="1" customWidth="1"/>
    <col min="4868" max="4879" width="12.6640625" style="107" customWidth="1"/>
    <col min="4880" max="4890" width="0" style="107" hidden="1" customWidth="1"/>
    <col min="4891" max="5120" width="9.109375" style="107"/>
    <col min="5121" max="5121" width="21.33203125" style="107" customWidth="1"/>
    <col min="5122" max="5122" width="4.6640625" style="107" bestFit="1" customWidth="1"/>
    <col min="5123" max="5123" width="23.6640625" style="107" bestFit="1" customWidth="1"/>
    <col min="5124" max="5135" width="12.6640625" style="107" customWidth="1"/>
    <col min="5136" max="5146" width="0" style="107" hidden="1" customWidth="1"/>
    <col min="5147" max="5376" width="9.109375" style="107"/>
    <col min="5377" max="5377" width="21.33203125" style="107" customWidth="1"/>
    <col min="5378" max="5378" width="4.6640625" style="107" bestFit="1" customWidth="1"/>
    <col min="5379" max="5379" width="23.6640625" style="107" bestFit="1" customWidth="1"/>
    <col min="5380" max="5391" width="12.6640625" style="107" customWidth="1"/>
    <col min="5392" max="5402" width="0" style="107" hidden="1" customWidth="1"/>
    <col min="5403" max="5632" width="9.109375" style="107"/>
    <col min="5633" max="5633" width="21.33203125" style="107" customWidth="1"/>
    <col min="5634" max="5634" width="4.6640625" style="107" bestFit="1" customWidth="1"/>
    <col min="5635" max="5635" width="23.6640625" style="107" bestFit="1" customWidth="1"/>
    <col min="5636" max="5647" width="12.6640625" style="107" customWidth="1"/>
    <col min="5648" max="5658" width="0" style="107" hidden="1" customWidth="1"/>
    <col min="5659" max="5888" width="9.109375" style="107"/>
    <col min="5889" max="5889" width="21.33203125" style="107" customWidth="1"/>
    <col min="5890" max="5890" width="4.6640625" style="107" bestFit="1" customWidth="1"/>
    <col min="5891" max="5891" width="23.6640625" style="107" bestFit="1" customWidth="1"/>
    <col min="5892" max="5903" width="12.6640625" style="107" customWidth="1"/>
    <col min="5904" max="5914" width="0" style="107" hidden="1" customWidth="1"/>
    <col min="5915" max="6144" width="9.109375" style="107"/>
    <col min="6145" max="6145" width="21.33203125" style="107" customWidth="1"/>
    <col min="6146" max="6146" width="4.6640625" style="107" bestFit="1" customWidth="1"/>
    <col min="6147" max="6147" width="23.6640625" style="107" bestFit="1" customWidth="1"/>
    <col min="6148" max="6159" width="12.6640625" style="107" customWidth="1"/>
    <col min="6160" max="6170" width="0" style="107" hidden="1" customWidth="1"/>
    <col min="6171" max="6400" width="9.109375" style="107"/>
    <col min="6401" max="6401" width="21.33203125" style="107" customWidth="1"/>
    <col min="6402" max="6402" width="4.6640625" style="107" bestFit="1" customWidth="1"/>
    <col min="6403" max="6403" width="23.6640625" style="107" bestFit="1" customWidth="1"/>
    <col min="6404" max="6415" width="12.6640625" style="107" customWidth="1"/>
    <col min="6416" max="6426" width="0" style="107" hidden="1" customWidth="1"/>
    <col min="6427" max="6656" width="9.109375" style="107"/>
    <col min="6657" max="6657" width="21.33203125" style="107" customWidth="1"/>
    <col min="6658" max="6658" width="4.6640625" style="107" bestFit="1" customWidth="1"/>
    <col min="6659" max="6659" width="23.6640625" style="107" bestFit="1" customWidth="1"/>
    <col min="6660" max="6671" width="12.6640625" style="107" customWidth="1"/>
    <col min="6672" max="6682" width="0" style="107" hidden="1" customWidth="1"/>
    <col min="6683" max="6912" width="9.109375" style="107"/>
    <col min="6913" max="6913" width="21.33203125" style="107" customWidth="1"/>
    <col min="6914" max="6914" width="4.6640625" style="107" bestFit="1" customWidth="1"/>
    <col min="6915" max="6915" width="23.6640625" style="107" bestFit="1" customWidth="1"/>
    <col min="6916" max="6927" width="12.6640625" style="107" customWidth="1"/>
    <col min="6928" max="6938" width="0" style="107" hidden="1" customWidth="1"/>
    <col min="6939" max="7168" width="9.109375" style="107"/>
    <col min="7169" max="7169" width="21.33203125" style="107" customWidth="1"/>
    <col min="7170" max="7170" width="4.6640625" style="107" bestFit="1" customWidth="1"/>
    <col min="7171" max="7171" width="23.6640625" style="107" bestFit="1" customWidth="1"/>
    <col min="7172" max="7183" width="12.6640625" style="107" customWidth="1"/>
    <col min="7184" max="7194" width="0" style="107" hidden="1" customWidth="1"/>
    <col min="7195" max="7424" width="9.109375" style="107"/>
    <col min="7425" max="7425" width="21.33203125" style="107" customWidth="1"/>
    <col min="7426" max="7426" width="4.6640625" style="107" bestFit="1" customWidth="1"/>
    <col min="7427" max="7427" width="23.6640625" style="107" bestFit="1" customWidth="1"/>
    <col min="7428" max="7439" width="12.6640625" style="107" customWidth="1"/>
    <col min="7440" max="7450" width="0" style="107" hidden="1" customWidth="1"/>
    <col min="7451" max="7680" width="9.109375" style="107"/>
    <col min="7681" max="7681" width="21.33203125" style="107" customWidth="1"/>
    <col min="7682" max="7682" width="4.6640625" style="107" bestFit="1" customWidth="1"/>
    <col min="7683" max="7683" width="23.6640625" style="107" bestFit="1" customWidth="1"/>
    <col min="7684" max="7695" width="12.6640625" style="107" customWidth="1"/>
    <col min="7696" max="7706" width="0" style="107" hidden="1" customWidth="1"/>
    <col min="7707" max="7936" width="9.109375" style="107"/>
    <col min="7937" max="7937" width="21.33203125" style="107" customWidth="1"/>
    <col min="7938" max="7938" width="4.6640625" style="107" bestFit="1" customWidth="1"/>
    <col min="7939" max="7939" width="23.6640625" style="107" bestFit="1" customWidth="1"/>
    <col min="7940" max="7951" width="12.6640625" style="107" customWidth="1"/>
    <col min="7952" max="7962" width="0" style="107" hidden="1" customWidth="1"/>
    <col min="7963" max="8192" width="9.109375" style="107"/>
    <col min="8193" max="8193" width="21.33203125" style="107" customWidth="1"/>
    <col min="8194" max="8194" width="4.6640625" style="107" bestFit="1" customWidth="1"/>
    <col min="8195" max="8195" width="23.6640625" style="107" bestFit="1" customWidth="1"/>
    <col min="8196" max="8207" width="12.6640625" style="107" customWidth="1"/>
    <col min="8208" max="8218" width="0" style="107" hidden="1" customWidth="1"/>
    <col min="8219" max="8448" width="9.109375" style="107"/>
    <col min="8449" max="8449" width="21.33203125" style="107" customWidth="1"/>
    <col min="8450" max="8450" width="4.6640625" style="107" bestFit="1" customWidth="1"/>
    <col min="8451" max="8451" width="23.6640625" style="107" bestFit="1" customWidth="1"/>
    <col min="8452" max="8463" width="12.6640625" style="107" customWidth="1"/>
    <col min="8464" max="8474" width="0" style="107" hidden="1" customWidth="1"/>
    <col min="8475" max="8704" width="9.109375" style="107"/>
    <col min="8705" max="8705" width="21.33203125" style="107" customWidth="1"/>
    <col min="8706" max="8706" width="4.6640625" style="107" bestFit="1" customWidth="1"/>
    <col min="8707" max="8707" width="23.6640625" style="107" bestFit="1" customWidth="1"/>
    <col min="8708" max="8719" width="12.6640625" style="107" customWidth="1"/>
    <col min="8720" max="8730" width="0" style="107" hidden="1" customWidth="1"/>
    <col min="8731" max="8960" width="9.109375" style="107"/>
    <col min="8961" max="8961" width="21.33203125" style="107" customWidth="1"/>
    <col min="8962" max="8962" width="4.6640625" style="107" bestFit="1" customWidth="1"/>
    <col min="8963" max="8963" width="23.6640625" style="107" bestFit="1" customWidth="1"/>
    <col min="8964" max="8975" width="12.6640625" style="107" customWidth="1"/>
    <col min="8976" max="8986" width="0" style="107" hidden="1" customWidth="1"/>
    <col min="8987" max="9216" width="9.109375" style="107"/>
    <col min="9217" max="9217" width="21.33203125" style="107" customWidth="1"/>
    <col min="9218" max="9218" width="4.6640625" style="107" bestFit="1" customWidth="1"/>
    <col min="9219" max="9219" width="23.6640625" style="107" bestFit="1" customWidth="1"/>
    <col min="9220" max="9231" width="12.6640625" style="107" customWidth="1"/>
    <col min="9232" max="9242" width="0" style="107" hidden="1" customWidth="1"/>
    <col min="9243" max="9472" width="9.109375" style="107"/>
    <col min="9473" max="9473" width="21.33203125" style="107" customWidth="1"/>
    <col min="9474" max="9474" width="4.6640625" style="107" bestFit="1" customWidth="1"/>
    <col min="9475" max="9475" width="23.6640625" style="107" bestFit="1" customWidth="1"/>
    <col min="9476" max="9487" width="12.6640625" style="107" customWidth="1"/>
    <col min="9488" max="9498" width="0" style="107" hidden="1" customWidth="1"/>
    <col min="9499" max="9728" width="9.109375" style="107"/>
    <col min="9729" max="9729" width="21.33203125" style="107" customWidth="1"/>
    <col min="9730" max="9730" width="4.6640625" style="107" bestFit="1" customWidth="1"/>
    <col min="9731" max="9731" width="23.6640625" style="107" bestFit="1" customWidth="1"/>
    <col min="9732" max="9743" width="12.6640625" style="107" customWidth="1"/>
    <col min="9744" max="9754" width="0" style="107" hidden="1" customWidth="1"/>
    <col min="9755" max="9984" width="9.109375" style="107"/>
    <col min="9985" max="9985" width="21.33203125" style="107" customWidth="1"/>
    <col min="9986" max="9986" width="4.6640625" style="107" bestFit="1" customWidth="1"/>
    <col min="9987" max="9987" width="23.6640625" style="107" bestFit="1" customWidth="1"/>
    <col min="9988" max="9999" width="12.6640625" style="107" customWidth="1"/>
    <col min="10000" max="10010" width="0" style="107" hidden="1" customWidth="1"/>
    <col min="10011" max="10240" width="9.109375" style="107"/>
    <col min="10241" max="10241" width="21.33203125" style="107" customWidth="1"/>
    <col min="10242" max="10242" width="4.6640625" style="107" bestFit="1" customWidth="1"/>
    <col min="10243" max="10243" width="23.6640625" style="107" bestFit="1" customWidth="1"/>
    <col min="10244" max="10255" width="12.6640625" style="107" customWidth="1"/>
    <col min="10256" max="10266" width="0" style="107" hidden="1" customWidth="1"/>
    <col min="10267" max="10496" width="9.109375" style="107"/>
    <col min="10497" max="10497" width="21.33203125" style="107" customWidth="1"/>
    <col min="10498" max="10498" width="4.6640625" style="107" bestFit="1" customWidth="1"/>
    <col min="10499" max="10499" width="23.6640625" style="107" bestFit="1" customWidth="1"/>
    <col min="10500" max="10511" width="12.6640625" style="107" customWidth="1"/>
    <col min="10512" max="10522" width="0" style="107" hidden="1" customWidth="1"/>
    <col min="10523" max="10752" width="9.109375" style="107"/>
    <col min="10753" max="10753" width="21.33203125" style="107" customWidth="1"/>
    <col min="10754" max="10754" width="4.6640625" style="107" bestFit="1" customWidth="1"/>
    <col min="10755" max="10755" width="23.6640625" style="107" bestFit="1" customWidth="1"/>
    <col min="10756" max="10767" width="12.6640625" style="107" customWidth="1"/>
    <col min="10768" max="10778" width="0" style="107" hidden="1" customWidth="1"/>
    <col min="10779" max="11008" width="9.109375" style="107"/>
    <col min="11009" max="11009" width="21.33203125" style="107" customWidth="1"/>
    <col min="11010" max="11010" width="4.6640625" style="107" bestFit="1" customWidth="1"/>
    <col min="11011" max="11011" width="23.6640625" style="107" bestFit="1" customWidth="1"/>
    <col min="11012" max="11023" width="12.6640625" style="107" customWidth="1"/>
    <col min="11024" max="11034" width="0" style="107" hidden="1" customWidth="1"/>
    <col min="11035" max="11264" width="9.109375" style="107"/>
    <col min="11265" max="11265" width="21.33203125" style="107" customWidth="1"/>
    <col min="11266" max="11266" width="4.6640625" style="107" bestFit="1" customWidth="1"/>
    <col min="11267" max="11267" width="23.6640625" style="107" bestFit="1" customWidth="1"/>
    <col min="11268" max="11279" width="12.6640625" style="107" customWidth="1"/>
    <col min="11280" max="11290" width="0" style="107" hidden="1" customWidth="1"/>
    <col min="11291" max="11520" width="9.109375" style="107"/>
    <col min="11521" max="11521" width="21.33203125" style="107" customWidth="1"/>
    <col min="11522" max="11522" width="4.6640625" style="107" bestFit="1" customWidth="1"/>
    <col min="11523" max="11523" width="23.6640625" style="107" bestFit="1" customWidth="1"/>
    <col min="11524" max="11535" width="12.6640625" style="107" customWidth="1"/>
    <col min="11536" max="11546" width="0" style="107" hidden="1" customWidth="1"/>
    <col min="11547" max="11776" width="9.109375" style="107"/>
    <col min="11777" max="11777" width="21.33203125" style="107" customWidth="1"/>
    <col min="11778" max="11778" width="4.6640625" style="107" bestFit="1" customWidth="1"/>
    <col min="11779" max="11779" width="23.6640625" style="107" bestFit="1" customWidth="1"/>
    <col min="11780" max="11791" width="12.6640625" style="107" customWidth="1"/>
    <col min="11792" max="11802" width="0" style="107" hidden="1" customWidth="1"/>
    <col min="11803" max="12032" width="9.109375" style="107"/>
    <col min="12033" max="12033" width="21.33203125" style="107" customWidth="1"/>
    <col min="12034" max="12034" width="4.6640625" style="107" bestFit="1" customWidth="1"/>
    <col min="12035" max="12035" width="23.6640625" style="107" bestFit="1" customWidth="1"/>
    <col min="12036" max="12047" width="12.6640625" style="107" customWidth="1"/>
    <col min="12048" max="12058" width="0" style="107" hidden="1" customWidth="1"/>
    <col min="12059" max="12288" width="9.109375" style="107"/>
    <col min="12289" max="12289" width="21.33203125" style="107" customWidth="1"/>
    <col min="12290" max="12290" width="4.6640625" style="107" bestFit="1" customWidth="1"/>
    <col min="12291" max="12291" width="23.6640625" style="107" bestFit="1" customWidth="1"/>
    <col min="12292" max="12303" width="12.6640625" style="107" customWidth="1"/>
    <col min="12304" max="12314" width="0" style="107" hidden="1" customWidth="1"/>
    <col min="12315" max="12544" width="9.109375" style="107"/>
    <col min="12545" max="12545" width="21.33203125" style="107" customWidth="1"/>
    <col min="12546" max="12546" width="4.6640625" style="107" bestFit="1" customWidth="1"/>
    <col min="12547" max="12547" width="23.6640625" style="107" bestFit="1" customWidth="1"/>
    <col min="12548" max="12559" width="12.6640625" style="107" customWidth="1"/>
    <col min="12560" max="12570" width="0" style="107" hidden="1" customWidth="1"/>
    <col min="12571" max="12800" width="9.109375" style="107"/>
    <col min="12801" max="12801" width="21.33203125" style="107" customWidth="1"/>
    <col min="12802" max="12802" width="4.6640625" style="107" bestFit="1" customWidth="1"/>
    <col min="12803" max="12803" width="23.6640625" style="107" bestFit="1" customWidth="1"/>
    <col min="12804" max="12815" width="12.6640625" style="107" customWidth="1"/>
    <col min="12816" max="12826" width="0" style="107" hidden="1" customWidth="1"/>
    <col min="12827" max="13056" width="9.109375" style="107"/>
    <col min="13057" max="13057" width="21.33203125" style="107" customWidth="1"/>
    <col min="13058" max="13058" width="4.6640625" style="107" bestFit="1" customWidth="1"/>
    <col min="13059" max="13059" width="23.6640625" style="107" bestFit="1" customWidth="1"/>
    <col min="13060" max="13071" width="12.6640625" style="107" customWidth="1"/>
    <col min="13072" max="13082" width="0" style="107" hidden="1" customWidth="1"/>
    <col min="13083" max="13312" width="9.109375" style="107"/>
    <col min="13313" max="13313" width="21.33203125" style="107" customWidth="1"/>
    <col min="13314" max="13314" width="4.6640625" style="107" bestFit="1" customWidth="1"/>
    <col min="13315" max="13315" width="23.6640625" style="107" bestFit="1" customWidth="1"/>
    <col min="13316" max="13327" width="12.6640625" style="107" customWidth="1"/>
    <col min="13328" max="13338" width="0" style="107" hidden="1" customWidth="1"/>
    <col min="13339" max="13568" width="9.109375" style="107"/>
    <col min="13569" max="13569" width="21.33203125" style="107" customWidth="1"/>
    <col min="13570" max="13570" width="4.6640625" style="107" bestFit="1" customWidth="1"/>
    <col min="13571" max="13571" width="23.6640625" style="107" bestFit="1" customWidth="1"/>
    <col min="13572" max="13583" width="12.6640625" style="107" customWidth="1"/>
    <col min="13584" max="13594" width="0" style="107" hidden="1" customWidth="1"/>
    <col min="13595" max="13824" width="9.109375" style="107"/>
    <col min="13825" max="13825" width="21.33203125" style="107" customWidth="1"/>
    <col min="13826" max="13826" width="4.6640625" style="107" bestFit="1" customWidth="1"/>
    <col min="13827" max="13827" width="23.6640625" style="107" bestFit="1" customWidth="1"/>
    <col min="13828" max="13839" width="12.6640625" style="107" customWidth="1"/>
    <col min="13840" max="13850" width="0" style="107" hidden="1" customWidth="1"/>
    <col min="13851" max="14080" width="9.109375" style="107"/>
    <col min="14081" max="14081" width="21.33203125" style="107" customWidth="1"/>
    <col min="14082" max="14082" width="4.6640625" style="107" bestFit="1" customWidth="1"/>
    <col min="14083" max="14083" width="23.6640625" style="107" bestFit="1" customWidth="1"/>
    <col min="14084" max="14095" width="12.6640625" style="107" customWidth="1"/>
    <col min="14096" max="14106" width="0" style="107" hidden="1" customWidth="1"/>
    <col min="14107" max="14336" width="9.109375" style="107"/>
    <col min="14337" max="14337" width="21.33203125" style="107" customWidth="1"/>
    <col min="14338" max="14338" width="4.6640625" style="107" bestFit="1" customWidth="1"/>
    <col min="14339" max="14339" width="23.6640625" style="107" bestFit="1" customWidth="1"/>
    <col min="14340" max="14351" width="12.6640625" style="107" customWidth="1"/>
    <col min="14352" max="14362" width="0" style="107" hidden="1" customWidth="1"/>
    <col min="14363" max="14592" width="9.109375" style="107"/>
    <col min="14593" max="14593" width="21.33203125" style="107" customWidth="1"/>
    <col min="14594" max="14594" width="4.6640625" style="107" bestFit="1" customWidth="1"/>
    <col min="14595" max="14595" width="23.6640625" style="107" bestFit="1" customWidth="1"/>
    <col min="14596" max="14607" width="12.6640625" style="107" customWidth="1"/>
    <col min="14608" max="14618" width="0" style="107" hidden="1" customWidth="1"/>
    <col min="14619" max="14848" width="9.109375" style="107"/>
    <col min="14849" max="14849" width="21.33203125" style="107" customWidth="1"/>
    <col min="14850" max="14850" width="4.6640625" style="107" bestFit="1" customWidth="1"/>
    <col min="14851" max="14851" width="23.6640625" style="107" bestFit="1" customWidth="1"/>
    <col min="14852" max="14863" width="12.6640625" style="107" customWidth="1"/>
    <col min="14864" max="14874" width="0" style="107" hidden="1" customWidth="1"/>
    <col min="14875" max="15104" width="9.109375" style="107"/>
    <col min="15105" max="15105" width="21.33203125" style="107" customWidth="1"/>
    <col min="15106" max="15106" width="4.6640625" style="107" bestFit="1" customWidth="1"/>
    <col min="15107" max="15107" width="23.6640625" style="107" bestFit="1" customWidth="1"/>
    <col min="15108" max="15119" width="12.6640625" style="107" customWidth="1"/>
    <col min="15120" max="15130" width="0" style="107" hidden="1" customWidth="1"/>
    <col min="15131" max="15360" width="9.109375" style="107"/>
    <col min="15361" max="15361" width="21.33203125" style="107" customWidth="1"/>
    <col min="15362" max="15362" width="4.6640625" style="107" bestFit="1" customWidth="1"/>
    <col min="15363" max="15363" width="23.6640625" style="107" bestFit="1" customWidth="1"/>
    <col min="15364" max="15375" width="12.6640625" style="107" customWidth="1"/>
    <col min="15376" max="15386" width="0" style="107" hidden="1" customWidth="1"/>
    <col min="15387" max="15616" width="9.109375" style="107"/>
    <col min="15617" max="15617" width="21.33203125" style="107" customWidth="1"/>
    <col min="15618" max="15618" width="4.6640625" style="107" bestFit="1" customWidth="1"/>
    <col min="15619" max="15619" width="23.6640625" style="107" bestFit="1" customWidth="1"/>
    <col min="15620" max="15631" width="12.6640625" style="107" customWidth="1"/>
    <col min="15632" max="15642" width="0" style="107" hidden="1" customWidth="1"/>
    <col min="15643" max="15872" width="9.109375" style="107"/>
    <col min="15873" max="15873" width="21.33203125" style="107" customWidth="1"/>
    <col min="15874" max="15874" width="4.6640625" style="107" bestFit="1" customWidth="1"/>
    <col min="15875" max="15875" width="23.6640625" style="107" bestFit="1" customWidth="1"/>
    <col min="15876" max="15887" width="12.6640625" style="107" customWidth="1"/>
    <col min="15888" max="15898" width="0" style="107" hidden="1" customWidth="1"/>
    <col min="15899" max="16128" width="9.109375" style="107"/>
    <col min="16129" max="16129" width="21.33203125" style="107" customWidth="1"/>
    <col min="16130" max="16130" width="4.6640625" style="107" bestFit="1" customWidth="1"/>
    <col min="16131" max="16131" width="23.6640625" style="107" bestFit="1" customWidth="1"/>
    <col min="16132" max="16143" width="12.6640625" style="107" customWidth="1"/>
    <col min="16144" max="16154" width="0" style="107" hidden="1" customWidth="1"/>
    <col min="16155" max="16384" width="9.109375" style="107"/>
  </cols>
  <sheetData>
    <row r="1" spans="1:26" ht="15.6" x14ac:dyDescent="0.3">
      <c r="A1" s="129" t="s">
        <v>260</v>
      </c>
    </row>
    <row r="4" spans="1:26" ht="30.6" x14ac:dyDescent="0.2">
      <c r="A4" s="108" t="s">
        <v>59</v>
      </c>
      <c r="B4" s="108" t="s">
        <v>60</v>
      </c>
      <c r="C4" s="108" t="s">
        <v>61</v>
      </c>
      <c r="D4" s="109" t="s">
        <v>261</v>
      </c>
      <c r="E4" s="109" t="s">
        <v>262</v>
      </c>
      <c r="F4" s="109" t="s">
        <v>263</v>
      </c>
      <c r="G4" s="109" t="s">
        <v>264</v>
      </c>
      <c r="H4" s="109" t="s">
        <v>265</v>
      </c>
      <c r="I4" s="109" t="s">
        <v>266</v>
      </c>
      <c r="J4" s="109" t="s">
        <v>267</v>
      </c>
      <c r="K4" s="109" t="s">
        <v>268</v>
      </c>
      <c r="L4" s="109" t="s">
        <v>30</v>
      </c>
      <c r="M4" s="109" t="s">
        <v>269</v>
      </c>
      <c r="N4" s="109" t="s">
        <v>62</v>
      </c>
      <c r="O4" s="109" t="s">
        <v>63</v>
      </c>
      <c r="P4" s="110" t="s">
        <v>64</v>
      </c>
      <c r="Q4" s="110" t="s">
        <v>65</v>
      </c>
      <c r="R4" s="110" t="s">
        <v>66</v>
      </c>
      <c r="S4" s="110" t="s">
        <v>270</v>
      </c>
      <c r="T4" s="110" t="s">
        <v>271</v>
      </c>
      <c r="U4" s="110" t="s">
        <v>272</v>
      </c>
      <c r="V4" s="110" t="s">
        <v>273</v>
      </c>
      <c r="W4" s="110" t="s">
        <v>274</v>
      </c>
      <c r="X4" s="110" t="s">
        <v>275</v>
      </c>
      <c r="Y4" s="110" t="s">
        <v>67</v>
      </c>
      <c r="Z4" s="110" t="s">
        <v>68</v>
      </c>
    </row>
    <row r="5" spans="1:26" x14ac:dyDescent="0.2">
      <c r="A5" s="111" t="s">
        <v>69</v>
      </c>
      <c r="B5" s="111" t="s">
        <v>70</v>
      </c>
      <c r="C5" s="111" t="s">
        <v>71</v>
      </c>
      <c r="D5" s="112">
        <v>8987</v>
      </c>
      <c r="E5" s="113">
        <v>-7.2549019607843102E-2</v>
      </c>
      <c r="F5" s="112">
        <v>8083</v>
      </c>
      <c r="G5" s="113">
        <v>-7.3050458715596303E-2</v>
      </c>
      <c r="H5" s="112">
        <v>0</v>
      </c>
      <c r="I5" s="113" t="s">
        <v>276</v>
      </c>
      <c r="J5" s="112">
        <v>17070</v>
      </c>
      <c r="K5" s="113">
        <v>-7.2786529060293301E-2</v>
      </c>
      <c r="L5" s="112">
        <v>601</v>
      </c>
      <c r="M5" s="113">
        <v>0.12969924812030101</v>
      </c>
      <c r="N5" s="112">
        <v>17671</v>
      </c>
      <c r="O5" s="113">
        <v>-6.7099567099567103E-2</v>
      </c>
      <c r="P5" s="114">
        <v>1</v>
      </c>
      <c r="Q5" s="111" t="s">
        <v>72</v>
      </c>
      <c r="R5" s="111" t="s">
        <v>73</v>
      </c>
      <c r="S5" s="132">
        <v>9690</v>
      </c>
      <c r="T5" s="132">
        <v>8720</v>
      </c>
      <c r="U5" s="132">
        <v>0</v>
      </c>
      <c r="V5" s="132">
        <v>18410</v>
      </c>
      <c r="W5" s="132">
        <v>532</v>
      </c>
      <c r="X5" s="132">
        <v>18942</v>
      </c>
      <c r="Y5" s="111" t="s">
        <v>74</v>
      </c>
      <c r="Z5" s="111" t="s">
        <v>74</v>
      </c>
    </row>
    <row r="6" spans="1:26" x14ac:dyDescent="0.2">
      <c r="A6" s="115" t="s">
        <v>75</v>
      </c>
      <c r="B6" s="111" t="s">
        <v>76</v>
      </c>
      <c r="C6" s="111" t="s">
        <v>77</v>
      </c>
      <c r="D6" s="112">
        <v>4391</v>
      </c>
      <c r="E6" s="113">
        <v>-7.4214632089394897E-2</v>
      </c>
      <c r="F6" s="112">
        <v>1241</v>
      </c>
      <c r="G6" s="113">
        <v>-0.10719424460431699</v>
      </c>
      <c r="H6" s="112">
        <v>1211</v>
      </c>
      <c r="I6" s="113">
        <v>-0.239321608040201</v>
      </c>
      <c r="J6" s="112">
        <v>6843</v>
      </c>
      <c r="K6" s="113">
        <v>-0.114174757281553</v>
      </c>
      <c r="L6" s="112">
        <v>501</v>
      </c>
      <c r="M6" s="113">
        <v>-0.17868852459016402</v>
      </c>
      <c r="N6" s="112">
        <v>7344</v>
      </c>
      <c r="O6" s="113">
        <v>-0.11889622075584899</v>
      </c>
      <c r="P6" s="116">
        <v>2</v>
      </c>
      <c r="Q6" s="111" t="s">
        <v>72</v>
      </c>
      <c r="R6" s="111" t="s">
        <v>72</v>
      </c>
      <c r="S6" s="132">
        <v>4743</v>
      </c>
      <c r="T6" s="132">
        <v>1390</v>
      </c>
      <c r="U6" s="132">
        <v>1592</v>
      </c>
      <c r="V6" s="132">
        <v>7725</v>
      </c>
      <c r="W6" s="132">
        <v>610</v>
      </c>
      <c r="X6" s="132">
        <v>8335</v>
      </c>
      <c r="Y6" s="111" t="s">
        <v>78</v>
      </c>
      <c r="Z6" s="111" t="s">
        <v>79</v>
      </c>
    </row>
    <row r="7" spans="1:26" x14ac:dyDescent="0.2">
      <c r="A7" s="117"/>
      <c r="B7" s="111" t="s">
        <v>80</v>
      </c>
      <c r="C7" s="111" t="s">
        <v>81</v>
      </c>
      <c r="D7" s="112">
        <v>2550</v>
      </c>
      <c r="E7" s="113">
        <v>-5.5205631715450197E-2</v>
      </c>
      <c r="F7" s="112">
        <v>1934</v>
      </c>
      <c r="G7" s="113">
        <v>5.1733057423693706E-4</v>
      </c>
      <c r="H7" s="112">
        <v>1509</v>
      </c>
      <c r="I7" s="113">
        <v>-6.9667077681874204E-2</v>
      </c>
      <c r="J7" s="112">
        <v>5993</v>
      </c>
      <c r="K7" s="113">
        <v>-4.1733290693955899E-2</v>
      </c>
      <c r="L7" s="112">
        <v>555</v>
      </c>
      <c r="M7" s="113">
        <v>0.12576064908722101</v>
      </c>
      <c r="N7" s="112">
        <v>6548</v>
      </c>
      <c r="O7" s="113">
        <v>-2.9494590188231803E-2</v>
      </c>
      <c r="P7" s="118"/>
      <c r="Q7" s="111" t="s">
        <v>72</v>
      </c>
      <c r="R7" s="111" t="s">
        <v>72</v>
      </c>
      <c r="S7" s="132">
        <v>2699</v>
      </c>
      <c r="T7" s="132">
        <v>1933</v>
      </c>
      <c r="U7" s="132">
        <v>1622</v>
      </c>
      <c r="V7" s="132">
        <v>6254</v>
      </c>
      <c r="W7" s="132">
        <v>493</v>
      </c>
      <c r="X7" s="132">
        <v>6747</v>
      </c>
      <c r="Y7" s="111" t="s">
        <v>82</v>
      </c>
      <c r="Z7" s="111" t="s">
        <v>79</v>
      </c>
    </row>
    <row r="8" spans="1:26" x14ac:dyDescent="0.2">
      <c r="A8" s="119"/>
      <c r="B8" s="111" t="s">
        <v>83</v>
      </c>
      <c r="C8" s="111" t="s">
        <v>84</v>
      </c>
      <c r="D8" s="112">
        <v>3567</v>
      </c>
      <c r="E8" s="113">
        <v>-4.0355125100887804E-2</v>
      </c>
      <c r="F8" s="112">
        <v>562</v>
      </c>
      <c r="G8" s="113">
        <v>-7.5657894736842105E-2</v>
      </c>
      <c r="H8" s="112">
        <v>0</v>
      </c>
      <c r="I8" s="113" t="s">
        <v>276</v>
      </c>
      <c r="J8" s="112">
        <v>4129</v>
      </c>
      <c r="K8" s="113">
        <v>-4.53179190751445E-2</v>
      </c>
      <c r="L8" s="112">
        <v>381</v>
      </c>
      <c r="M8" s="113">
        <v>0.10755813953488401</v>
      </c>
      <c r="N8" s="112">
        <v>4510</v>
      </c>
      <c r="O8" s="113">
        <v>-3.4054401370743198E-2</v>
      </c>
      <c r="P8" s="118"/>
      <c r="Q8" s="111" t="s">
        <v>72</v>
      </c>
      <c r="R8" s="111" t="s">
        <v>72</v>
      </c>
      <c r="S8" s="132">
        <v>3717</v>
      </c>
      <c r="T8" s="132">
        <v>608</v>
      </c>
      <c r="U8" s="132">
        <v>0</v>
      </c>
      <c r="V8" s="132">
        <v>4325</v>
      </c>
      <c r="W8" s="132">
        <v>344</v>
      </c>
      <c r="X8" s="132">
        <v>4669</v>
      </c>
      <c r="Y8" s="111" t="s">
        <v>85</v>
      </c>
      <c r="Z8" s="111" t="s">
        <v>79</v>
      </c>
    </row>
    <row r="9" spans="1:26" x14ac:dyDescent="0.2">
      <c r="A9" s="120" t="s">
        <v>86</v>
      </c>
      <c r="B9" s="120"/>
      <c r="C9" s="120"/>
      <c r="D9" s="121">
        <v>10508</v>
      </c>
      <c r="E9" s="122">
        <v>-5.8338560802939303E-2</v>
      </c>
      <c r="F9" s="121">
        <v>3737</v>
      </c>
      <c r="G9" s="122">
        <v>-4.9351310099211398E-2</v>
      </c>
      <c r="H9" s="121">
        <v>2720</v>
      </c>
      <c r="I9" s="122">
        <v>-0.15370255133789701</v>
      </c>
      <c r="J9" s="121">
        <v>16965</v>
      </c>
      <c r="K9" s="122">
        <v>-7.3153409090909102E-2</v>
      </c>
      <c r="L9" s="121">
        <v>1437</v>
      </c>
      <c r="M9" s="122">
        <v>-6.9108500345542506E-3</v>
      </c>
      <c r="N9" s="121">
        <v>18402</v>
      </c>
      <c r="O9" s="122">
        <v>-6.8300339223330508E-2</v>
      </c>
      <c r="P9" s="123"/>
      <c r="Q9" s="124"/>
      <c r="R9" s="124"/>
      <c r="S9" s="133">
        <v>11159</v>
      </c>
      <c r="T9" s="133">
        <v>3931</v>
      </c>
      <c r="U9" s="133">
        <v>3214</v>
      </c>
      <c r="V9" s="133">
        <v>18304</v>
      </c>
      <c r="W9" s="133">
        <v>1447</v>
      </c>
      <c r="X9" s="133">
        <v>19751</v>
      </c>
      <c r="Y9" s="124"/>
      <c r="Z9" s="124"/>
    </row>
    <row r="10" spans="1:26" x14ac:dyDescent="0.2">
      <c r="A10" s="115" t="s">
        <v>87</v>
      </c>
      <c r="B10" s="111" t="s">
        <v>88</v>
      </c>
      <c r="C10" s="111" t="s">
        <v>89</v>
      </c>
      <c r="D10" s="112">
        <v>2871</v>
      </c>
      <c r="E10" s="113">
        <v>-5.6523167926388403E-2</v>
      </c>
      <c r="F10" s="112">
        <v>23</v>
      </c>
      <c r="G10" s="113">
        <v>0.4375</v>
      </c>
      <c r="H10" s="112">
        <v>0</v>
      </c>
      <c r="I10" s="113" t="s">
        <v>276</v>
      </c>
      <c r="J10" s="112">
        <v>2894</v>
      </c>
      <c r="K10" s="113">
        <v>-5.3939195815626E-2</v>
      </c>
      <c r="L10" s="112">
        <v>351</v>
      </c>
      <c r="M10" s="113">
        <v>8.6206896551724102E-3</v>
      </c>
      <c r="N10" s="112">
        <v>3245</v>
      </c>
      <c r="O10" s="113">
        <v>-4.7549163486938696E-2</v>
      </c>
      <c r="P10" s="116">
        <v>3</v>
      </c>
      <c r="Q10" s="111" t="s">
        <v>72</v>
      </c>
      <c r="R10" s="111" t="s">
        <v>72</v>
      </c>
      <c r="S10" s="132">
        <v>3043</v>
      </c>
      <c r="T10" s="132">
        <v>16</v>
      </c>
      <c r="U10" s="132">
        <v>0</v>
      </c>
      <c r="V10" s="132">
        <v>3059</v>
      </c>
      <c r="W10" s="132">
        <v>348</v>
      </c>
      <c r="X10" s="132">
        <v>3407</v>
      </c>
      <c r="Y10" s="111" t="s">
        <v>90</v>
      </c>
      <c r="Z10" s="111" t="s">
        <v>91</v>
      </c>
    </row>
    <row r="11" spans="1:26" x14ac:dyDescent="0.2">
      <c r="A11" s="117"/>
      <c r="B11" s="111" t="s">
        <v>92</v>
      </c>
      <c r="C11" s="111" t="s">
        <v>93</v>
      </c>
      <c r="D11" s="112">
        <v>909</v>
      </c>
      <c r="E11" s="113">
        <v>4.96535796766744E-2</v>
      </c>
      <c r="F11" s="112">
        <v>393</v>
      </c>
      <c r="G11" s="113">
        <v>-0.10681818181818199</v>
      </c>
      <c r="H11" s="112">
        <v>2</v>
      </c>
      <c r="I11" s="113" t="s">
        <v>276</v>
      </c>
      <c r="J11" s="112">
        <v>1304</v>
      </c>
      <c r="K11" s="113">
        <v>-1.5313935681470099E-3</v>
      </c>
      <c r="L11" s="112">
        <v>190</v>
      </c>
      <c r="M11" s="113">
        <v>1.1348314606741599</v>
      </c>
      <c r="N11" s="112">
        <v>1494</v>
      </c>
      <c r="O11" s="113">
        <v>7.09677419354839E-2</v>
      </c>
      <c r="P11" s="118"/>
      <c r="Q11" s="111" t="s">
        <v>72</v>
      </c>
      <c r="R11" s="111" t="s">
        <v>72</v>
      </c>
      <c r="S11" s="132">
        <v>866</v>
      </c>
      <c r="T11" s="132">
        <v>440</v>
      </c>
      <c r="U11" s="132">
        <v>0</v>
      </c>
      <c r="V11" s="132">
        <v>1306</v>
      </c>
      <c r="W11" s="132">
        <v>89</v>
      </c>
      <c r="X11" s="132">
        <v>1395</v>
      </c>
      <c r="Y11" s="111" t="s">
        <v>94</v>
      </c>
      <c r="Z11" s="111" t="s">
        <v>91</v>
      </c>
    </row>
    <row r="12" spans="1:26" x14ac:dyDescent="0.2">
      <c r="A12" s="117"/>
      <c r="B12" s="111" t="s">
        <v>95</v>
      </c>
      <c r="C12" s="111" t="s">
        <v>96</v>
      </c>
      <c r="D12" s="112">
        <v>2607</v>
      </c>
      <c r="E12" s="113">
        <v>-8.4299262381454201E-2</v>
      </c>
      <c r="F12" s="112">
        <v>121</v>
      </c>
      <c r="G12" s="113">
        <v>0.15238095238095201</v>
      </c>
      <c r="H12" s="112">
        <v>0</v>
      </c>
      <c r="I12" s="113" t="s">
        <v>276</v>
      </c>
      <c r="J12" s="112">
        <v>2728</v>
      </c>
      <c r="K12" s="113">
        <v>-7.58807588075881E-2</v>
      </c>
      <c r="L12" s="112">
        <v>598</v>
      </c>
      <c r="M12" s="113">
        <v>-7.2868217054263607E-2</v>
      </c>
      <c r="N12" s="112">
        <v>3326</v>
      </c>
      <c r="O12" s="113">
        <v>-7.5340561579093704E-2</v>
      </c>
      <c r="P12" s="118"/>
      <c r="Q12" s="111" t="s">
        <v>72</v>
      </c>
      <c r="R12" s="111" t="s">
        <v>72</v>
      </c>
      <c r="S12" s="132">
        <v>2847</v>
      </c>
      <c r="T12" s="132">
        <v>105</v>
      </c>
      <c r="U12" s="132">
        <v>0</v>
      </c>
      <c r="V12" s="132">
        <v>2952</v>
      </c>
      <c r="W12" s="132">
        <v>645</v>
      </c>
      <c r="X12" s="132">
        <v>3597</v>
      </c>
      <c r="Y12" s="111" t="s">
        <v>97</v>
      </c>
      <c r="Z12" s="111" t="s">
        <v>91</v>
      </c>
    </row>
    <row r="13" spans="1:26" x14ac:dyDescent="0.2">
      <c r="A13" s="119"/>
      <c r="B13" s="111" t="s">
        <v>98</v>
      </c>
      <c r="C13" s="111" t="s">
        <v>99</v>
      </c>
      <c r="D13" s="112">
        <v>831</v>
      </c>
      <c r="E13" s="113">
        <v>9.1984231274638603E-2</v>
      </c>
      <c r="F13" s="112">
        <v>283</v>
      </c>
      <c r="G13" s="113">
        <v>2.5362318840579698E-2</v>
      </c>
      <c r="H13" s="112">
        <v>0</v>
      </c>
      <c r="I13" s="113" t="s">
        <v>276</v>
      </c>
      <c r="J13" s="112">
        <v>1114</v>
      </c>
      <c r="K13" s="113">
        <v>7.4252651880424306E-2</v>
      </c>
      <c r="L13" s="112">
        <v>211</v>
      </c>
      <c r="M13" s="113">
        <v>3.9408866995073899E-2</v>
      </c>
      <c r="N13" s="112">
        <v>1325</v>
      </c>
      <c r="O13" s="113">
        <v>6.8548387096774202E-2</v>
      </c>
      <c r="P13" s="118"/>
      <c r="Q13" s="111" t="s">
        <v>72</v>
      </c>
      <c r="R13" s="111" t="s">
        <v>72</v>
      </c>
      <c r="S13" s="132">
        <v>761</v>
      </c>
      <c r="T13" s="132">
        <v>276</v>
      </c>
      <c r="U13" s="132">
        <v>0</v>
      </c>
      <c r="V13" s="132">
        <v>1037</v>
      </c>
      <c r="W13" s="132">
        <v>203</v>
      </c>
      <c r="X13" s="132">
        <v>1240</v>
      </c>
      <c r="Y13" s="111" t="s">
        <v>100</v>
      </c>
      <c r="Z13" s="111" t="s">
        <v>91</v>
      </c>
    </row>
    <row r="14" spans="1:26" x14ac:dyDescent="0.2">
      <c r="A14" s="120" t="s">
        <v>86</v>
      </c>
      <c r="B14" s="120"/>
      <c r="C14" s="120"/>
      <c r="D14" s="121">
        <v>7218</v>
      </c>
      <c r="E14" s="122">
        <v>-3.9776506585073798E-2</v>
      </c>
      <c r="F14" s="121">
        <v>820</v>
      </c>
      <c r="G14" s="122">
        <v>-2.0310633213858998E-2</v>
      </c>
      <c r="H14" s="121">
        <v>2</v>
      </c>
      <c r="I14" s="122"/>
      <c r="J14" s="121">
        <v>8040</v>
      </c>
      <c r="K14" s="122">
        <v>-3.7586784773761095E-2</v>
      </c>
      <c r="L14" s="121">
        <v>1350</v>
      </c>
      <c r="M14" s="122">
        <v>5.0583657587548604E-2</v>
      </c>
      <c r="N14" s="121">
        <v>9390</v>
      </c>
      <c r="O14" s="122">
        <v>-2.5832555244319998E-2</v>
      </c>
      <c r="P14" s="123"/>
      <c r="Q14" s="124"/>
      <c r="R14" s="124"/>
      <c r="S14" s="133">
        <v>7517</v>
      </c>
      <c r="T14" s="133">
        <v>837</v>
      </c>
      <c r="U14" s="133">
        <v>0</v>
      </c>
      <c r="V14" s="133">
        <v>8354</v>
      </c>
      <c r="W14" s="133">
        <v>1285</v>
      </c>
      <c r="X14" s="133">
        <v>9639</v>
      </c>
      <c r="Y14" s="124"/>
      <c r="Z14" s="124"/>
    </row>
    <row r="15" spans="1:26" x14ac:dyDescent="0.2">
      <c r="A15" s="115" t="s">
        <v>101</v>
      </c>
      <c r="B15" s="111" t="s">
        <v>102</v>
      </c>
      <c r="C15" s="111" t="s">
        <v>103</v>
      </c>
      <c r="D15" s="112">
        <v>514</v>
      </c>
      <c r="E15" s="113">
        <v>-7.7199281867145392E-2</v>
      </c>
      <c r="F15" s="112">
        <v>2</v>
      </c>
      <c r="G15" s="113" t="s">
        <v>276</v>
      </c>
      <c r="H15" s="112">
        <v>0</v>
      </c>
      <c r="I15" s="113" t="s">
        <v>276</v>
      </c>
      <c r="J15" s="112">
        <v>516</v>
      </c>
      <c r="K15" s="113">
        <v>-7.360861759425491E-2</v>
      </c>
      <c r="L15" s="112">
        <v>231</v>
      </c>
      <c r="M15" s="113">
        <v>4.3478260869565201E-3</v>
      </c>
      <c r="N15" s="112">
        <v>747</v>
      </c>
      <c r="O15" s="113">
        <v>-5.0825921219822101E-2</v>
      </c>
      <c r="P15" s="116">
        <v>4</v>
      </c>
      <c r="Q15" s="111" t="s">
        <v>72</v>
      </c>
      <c r="R15" s="111" t="s">
        <v>72</v>
      </c>
      <c r="S15" s="132">
        <v>557</v>
      </c>
      <c r="T15" s="132">
        <v>0</v>
      </c>
      <c r="U15" s="132">
        <v>0</v>
      </c>
      <c r="V15" s="132">
        <v>557</v>
      </c>
      <c r="W15" s="132">
        <v>230</v>
      </c>
      <c r="X15" s="132">
        <v>787</v>
      </c>
      <c r="Y15" s="111" t="s">
        <v>104</v>
      </c>
      <c r="Z15" s="111" t="s">
        <v>105</v>
      </c>
    </row>
    <row r="16" spans="1:26" x14ac:dyDescent="0.2">
      <c r="A16" s="117"/>
      <c r="B16" s="111" t="s">
        <v>106</v>
      </c>
      <c r="C16" s="111" t="s">
        <v>107</v>
      </c>
      <c r="D16" s="112">
        <v>173</v>
      </c>
      <c r="E16" s="113">
        <v>-1.7045454545454499E-2</v>
      </c>
      <c r="F16" s="112">
        <v>1</v>
      </c>
      <c r="G16" s="113" t="s">
        <v>276</v>
      </c>
      <c r="H16" s="112">
        <v>0</v>
      </c>
      <c r="I16" s="113" t="s">
        <v>276</v>
      </c>
      <c r="J16" s="112">
        <v>174</v>
      </c>
      <c r="K16" s="113">
        <v>-1.13636363636364E-2</v>
      </c>
      <c r="L16" s="112">
        <v>178</v>
      </c>
      <c r="M16" s="113">
        <v>-0.49717514124293805</v>
      </c>
      <c r="N16" s="112">
        <v>352</v>
      </c>
      <c r="O16" s="113">
        <v>-0.33584905660377395</v>
      </c>
      <c r="P16" s="118"/>
      <c r="Q16" s="111" t="s">
        <v>72</v>
      </c>
      <c r="R16" s="111" t="s">
        <v>72</v>
      </c>
      <c r="S16" s="132">
        <v>176</v>
      </c>
      <c r="T16" s="132">
        <v>0</v>
      </c>
      <c r="U16" s="132">
        <v>0</v>
      </c>
      <c r="V16" s="132">
        <v>176</v>
      </c>
      <c r="W16" s="132">
        <v>354</v>
      </c>
      <c r="X16" s="132">
        <v>530</v>
      </c>
      <c r="Y16" s="111" t="s">
        <v>108</v>
      </c>
      <c r="Z16" s="111" t="s">
        <v>105</v>
      </c>
    </row>
    <row r="17" spans="1:26" x14ac:dyDescent="0.2">
      <c r="A17" s="117"/>
      <c r="B17" s="111" t="s">
        <v>109</v>
      </c>
      <c r="C17" s="111" t="s">
        <v>110</v>
      </c>
      <c r="D17" s="112">
        <v>615</v>
      </c>
      <c r="E17" s="113">
        <v>-0.16666666666666699</v>
      </c>
      <c r="F17" s="112">
        <v>20</v>
      </c>
      <c r="G17" s="113">
        <v>0.25</v>
      </c>
      <c r="H17" s="112">
        <v>0</v>
      </c>
      <c r="I17" s="113" t="s">
        <v>276</v>
      </c>
      <c r="J17" s="112">
        <v>635</v>
      </c>
      <c r="K17" s="113">
        <v>-0.15782493368700298</v>
      </c>
      <c r="L17" s="112">
        <v>93</v>
      </c>
      <c r="M17" s="113">
        <v>0.30985915492957705</v>
      </c>
      <c r="N17" s="112">
        <v>728</v>
      </c>
      <c r="O17" s="113">
        <v>-0.117575757575758</v>
      </c>
      <c r="P17" s="118"/>
      <c r="Q17" s="111" t="s">
        <v>72</v>
      </c>
      <c r="R17" s="111" t="s">
        <v>72</v>
      </c>
      <c r="S17" s="132">
        <v>738</v>
      </c>
      <c r="T17" s="132">
        <v>16</v>
      </c>
      <c r="U17" s="132">
        <v>0</v>
      </c>
      <c r="V17" s="132">
        <v>754</v>
      </c>
      <c r="W17" s="132">
        <v>71</v>
      </c>
      <c r="X17" s="132">
        <v>825</v>
      </c>
      <c r="Y17" s="111" t="s">
        <v>111</v>
      </c>
      <c r="Z17" s="111" t="s">
        <v>105</v>
      </c>
    </row>
    <row r="18" spans="1:26" x14ac:dyDescent="0.2">
      <c r="A18" s="117"/>
      <c r="B18" s="111" t="s">
        <v>112</v>
      </c>
      <c r="C18" s="111" t="s">
        <v>113</v>
      </c>
      <c r="D18" s="112">
        <v>408</v>
      </c>
      <c r="E18" s="113">
        <v>-9.933774834437091E-2</v>
      </c>
      <c r="F18" s="112">
        <v>134</v>
      </c>
      <c r="G18" s="113">
        <v>-8.8435374149659893E-2</v>
      </c>
      <c r="H18" s="112">
        <v>0</v>
      </c>
      <c r="I18" s="113" t="s">
        <v>276</v>
      </c>
      <c r="J18" s="112">
        <v>542</v>
      </c>
      <c r="K18" s="113">
        <v>-9.6666666666666692E-2</v>
      </c>
      <c r="L18" s="112">
        <v>82</v>
      </c>
      <c r="M18" s="113">
        <v>1.2777777777777799</v>
      </c>
      <c r="N18" s="112">
        <v>624</v>
      </c>
      <c r="O18" s="113">
        <v>-1.88679245283019E-2</v>
      </c>
      <c r="P18" s="118"/>
      <c r="Q18" s="111" t="s">
        <v>72</v>
      </c>
      <c r="R18" s="111" t="s">
        <v>72</v>
      </c>
      <c r="S18" s="132">
        <v>453</v>
      </c>
      <c r="T18" s="132">
        <v>147</v>
      </c>
      <c r="U18" s="132">
        <v>0</v>
      </c>
      <c r="V18" s="132">
        <v>600</v>
      </c>
      <c r="W18" s="132">
        <v>36</v>
      </c>
      <c r="X18" s="132">
        <v>636</v>
      </c>
      <c r="Y18" s="111" t="s">
        <v>114</v>
      </c>
      <c r="Z18" s="111" t="s">
        <v>105</v>
      </c>
    </row>
    <row r="19" spans="1:26" x14ac:dyDescent="0.2">
      <c r="A19" s="117"/>
      <c r="B19" s="111" t="s">
        <v>115</v>
      </c>
      <c r="C19" s="111" t="s">
        <v>116</v>
      </c>
      <c r="D19" s="112">
        <v>474</v>
      </c>
      <c r="E19" s="113">
        <v>-7.7821011673151794E-2</v>
      </c>
      <c r="F19" s="112">
        <v>2</v>
      </c>
      <c r="G19" s="113">
        <v>-0.33333333333333298</v>
      </c>
      <c r="H19" s="112">
        <v>0</v>
      </c>
      <c r="I19" s="113" t="s">
        <v>276</v>
      </c>
      <c r="J19" s="112">
        <v>476</v>
      </c>
      <c r="K19" s="113">
        <v>-7.9303675048355907E-2</v>
      </c>
      <c r="L19" s="112">
        <v>143</v>
      </c>
      <c r="M19" s="113">
        <v>0.12598425196850399</v>
      </c>
      <c r="N19" s="112">
        <v>619</v>
      </c>
      <c r="O19" s="113">
        <v>-3.8819875776397499E-2</v>
      </c>
      <c r="P19" s="118"/>
      <c r="Q19" s="111" t="s">
        <v>72</v>
      </c>
      <c r="R19" s="111" t="s">
        <v>72</v>
      </c>
      <c r="S19" s="132">
        <v>514</v>
      </c>
      <c r="T19" s="132">
        <v>3</v>
      </c>
      <c r="U19" s="132">
        <v>0</v>
      </c>
      <c r="V19" s="132">
        <v>517</v>
      </c>
      <c r="W19" s="132">
        <v>127</v>
      </c>
      <c r="X19" s="132">
        <v>644</v>
      </c>
      <c r="Y19" s="111" t="s">
        <v>117</v>
      </c>
      <c r="Z19" s="111" t="s">
        <v>105</v>
      </c>
    </row>
    <row r="20" spans="1:26" x14ac:dyDescent="0.2">
      <c r="A20" s="117"/>
      <c r="B20" s="111" t="s">
        <v>118</v>
      </c>
      <c r="C20" s="111" t="s">
        <v>119</v>
      </c>
      <c r="D20" s="112">
        <v>518</v>
      </c>
      <c r="E20" s="113">
        <v>-9.1228070175438603E-2</v>
      </c>
      <c r="F20" s="112">
        <v>3</v>
      </c>
      <c r="G20" s="113">
        <v>-0.93023255813953509</v>
      </c>
      <c r="H20" s="112">
        <v>491</v>
      </c>
      <c r="I20" s="113">
        <v>3.3684210526315796E-2</v>
      </c>
      <c r="J20" s="112">
        <v>1012</v>
      </c>
      <c r="K20" s="113">
        <v>-6.9852941176470604E-2</v>
      </c>
      <c r="L20" s="112">
        <v>71</v>
      </c>
      <c r="M20" s="113">
        <v>-0.342592592592593</v>
      </c>
      <c r="N20" s="112">
        <v>1083</v>
      </c>
      <c r="O20" s="113">
        <v>-9.4481605351170603E-2</v>
      </c>
      <c r="P20" s="118"/>
      <c r="Q20" s="111" t="s">
        <v>72</v>
      </c>
      <c r="R20" s="111" t="s">
        <v>72</v>
      </c>
      <c r="S20" s="132">
        <v>570</v>
      </c>
      <c r="T20" s="132">
        <v>43</v>
      </c>
      <c r="U20" s="132">
        <v>475</v>
      </c>
      <c r="V20" s="132">
        <v>1088</v>
      </c>
      <c r="W20" s="132">
        <v>108</v>
      </c>
      <c r="X20" s="132">
        <v>1196</v>
      </c>
      <c r="Y20" s="111" t="s">
        <v>120</v>
      </c>
      <c r="Z20" s="111" t="s">
        <v>105</v>
      </c>
    </row>
    <row r="21" spans="1:26" x14ac:dyDescent="0.2">
      <c r="A21" s="117"/>
      <c r="B21" s="111" t="s">
        <v>121</v>
      </c>
      <c r="C21" s="111" t="s">
        <v>122</v>
      </c>
      <c r="D21" s="112">
        <v>228</v>
      </c>
      <c r="E21" s="113">
        <v>4.1095890410958902E-2</v>
      </c>
      <c r="F21" s="112">
        <v>2</v>
      </c>
      <c r="G21" s="113">
        <v>-0.77777777777777812</v>
      </c>
      <c r="H21" s="112">
        <v>0</v>
      </c>
      <c r="I21" s="113" t="s">
        <v>276</v>
      </c>
      <c r="J21" s="112">
        <v>230</v>
      </c>
      <c r="K21" s="113">
        <v>8.7719298245613996E-3</v>
      </c>
      <c r="L21" s="112">
        <v>20</v>
      </c>
      <c r="M21" s="113">
        <v>-4.7619047619047603E-2</v>
      </c>
      <c r="N21" s="112">
        <v>250</v>
      </c>
      <c r="O21" s="113">
        <v>4.0160642570281103E-3</v>
      </c>
      <c r="P21" s="118"/>
      <c r="Q21" s="111" t="s">
        <v>72</v>
      </c>
      <c r="R21" s="111" t="s">
        <v>72</v>
      </c>
      <c r="S21" s="132">
        <v>219</v>
      </c>
      <c r="T21" s="132">
        <v>9</v>
      </c>
      <c r="U21" s="132">
        <v>0</v>
      </c>
      <c r="V21" s="132">
        <v>228</v>
      </c>
      <c r="W21" s="132">
        <v>21</v>
      </c>
      <c r="X21" s="132">
        <v>249</v>
      </c>
      <c r="Y21" s="111" t="s">
        <v>123</v>
      </c>
      <c r="Z21" s="111" t="s">
        <v>105</v>
      </c>
    </row>
    <row r="22" spans="1:26" x14ac:dyDescent="0.2">
      <c r="A22" s="117"/>
      <c r="B22" s="111" t="s">
        <v>124</v>
      </c>
      <c r="C22" s="111" t="s">
        <v>125</v>
      </c>
      <c r="D22" s="112">
        <v>548</v>
      </c>
      <c r="E22" s="113">
        <v>-0.13428120063191198</v>
      </c>
      <c r="F22" s="112">
        <v>10</v>
      </c>
      <c r="G22" s="113">
        <v>-0.67741935483871007</v>
      </c>
      <c r="H22" s="112">
        <v>0</v>
      </c>
      <c r="I22" s="113">
        <v>-1</v>
      </c>
      <c r="J22" s="112">
        <v>558</v>
      </c>
      <c r="K22" s="113">
        <v>-0.16216216216216198</v>
      </c>
      <c r="L22" s="112">
        <v>67</v>
      </c>
      <c r="M22" s="113">
        <v>-0.229885057471264</v>
      </c>
      <c r="N22" s="112">
        <v>625</v>
      </c>
      <c r="O22" s="113">
        <v>-0.169986719787517</v>
      </c>
      <c r="P22" s="118"/>
      <c r="Q22" s="111" t="s">
        <v>72</v>
      </c>
      <c r="R22" s="111" t="s">
        <v>72</v>
      </c>
      <c r="S22" s="132">
        <v>633</v>
      </c>
      <c r="T22" s="132">
        <v>31</v>
      </c>
      <c r="U22" s="132">
        <v>2</v>
      </c>
      <c r="V22" s="132">
        <v>666</v>
      </c>
      <c r="W22" s="132">
        <v>87</v>
      </c>
      <c r="X22" s="132">
        <v>753</v>
      </c>
      <c r="Y22" s="111" t="s">
        <v>126</v>
      </c>
      <c r="Z22" s="111" t="s">
        <v>105</v>
      </c>
    </row>
    <row r="23" spans="1:26" x14ac:dyDescent="0.2">
      <c r="A23" s="119"/>
      <c r="B23" s="111" t="s">
        <v>127</v>
      </c>
      <c r="C23" s="111" t="s">
        <v>128</v>
      </c>
      <c r="D23" s="112">
        <v>285</v>
      </c>
      <c r="E23" s="113">
        <v>-8.6538461538461495E-2</v>
      </c>
      <c r="F23" s="112">
        <v>3</v>
      </c>
      <c r="G23" s="113" t="s">
        <v>276</v>
      </c>
      <c r="H23" s="112">
        <v>0</v>
      </c>
      <c r="I23" s="113" t="s">
        <v>276</v>
      </c>
      <c r="J23" s="112">
        <v>288</v>
      </c>
      <c r="K23" s="113">
        <v>-7.69230769230769E-2</v>
      </c>
      <c r="L23" s="112">
        <v>111</v>
      </c>
      <c r="M23" s="113">
        <v>-0.12598425196850399</v>
      </c>
      <c r="N23" s="112">
        <v>399</v>
      </c>
      <c r="O23" s="113">
        <v>-9.1116173120728894E-2</v>
      </c>
      <c r="P23" s="118"/>
      <c r="Q23" s="111" t="s">
        <v>72</v>
      </c>
      <c r="R23" s="111" t="s">
        <v>72</v>
      </c>
      <c r="S23" s="132">
        <v>312</v>
      </c>
      <c r="T23" s="132">
        <v>0</v>
      </c>
      <c r="U23" s="132">
        <v>0</v>
      </c>
      <c r="V23" s="132">
        <v>312</v>
      </c>
      <c r="W23" s="132">
        <v>127</v>
      </c>
      <c r="X23" s="132">
        <v>439</v>
      </c>
      <c r="Y23" s="111" t="s">
        <v>129</v>
      </c>
      <c r="Z23" s="111" t="s">
        <v>105</v>
      </c>
    </row>
    <row r="24" spans="1:26" x14ac:dyDescent="0.2">
      <c r="A24" s="120" t="s">
        <v>86</v>
      </c>
      <c r="B24" s="120"/>
      <c r="C24" s="120"/>
      <c r="D24" s="121">
        <v>3763</v>
      </c>
      <c r="E24" s="122">
        <v>-9.8034515819750701E-2</v>
      </c>
      <c r="F24" s="121">
        <v>177</v>
      </c>
      <c r="G24" s="122">
        <v>-0.28915662650602403</v>
      </c>
      <c r="H24" s="121">
        <v>491</v>
      </c>
      <c r="I24" s="122">
        <v>2.9350104821802902E-2</v>
      </c>
      <c r="J24" s="121">
        <v>4431</v>
      </c>
      <c r="K24" s="122">
        <v>-9.5345038791343401E-2</v>
      </c>
      <c r="L24" s="121">
        <v>996</v>
      </c>
      <c r="M24" s="122">
        <v>-0.14211886304909599</v>
      </c>
      <c r="N24" s="121">
        <v>5427</v>
      </c>
      <c r="O24" s="122">
        <v>-0.10430764152500401</v>
      </c>
      <c r="P24" s="123"/>
      <c r="Q24" s="124"/>
      <c r="R24" s="124"/>
      <c r="S24" s="133">
        <v>4172</v>
      </c>
      <c r="T24" s="133">
        <v>249</v>
      </c>
      <c r="U24" s="133">
        <v>477</v>
      </c>
      <c r="V24" s="133">
        <v>4898</v>
      </c>
      <c r="W24" s="133">
        <v>1161</v>
      </c>
      <c r="X24" s="133">
        <v>6059</v>
      </c>
      <c r="Y24" s="124"/>
      <c r="Z24" s="124"/>
    </row>
    <row r="25" spans="1:26" x14ac:dyDescent="0.2">
      <c r="A25" s="115" t="s">
        <v>130</v>
      </c>
      <c r="B25" s="111" t="s">
        <v>131</v>
      </c>
      <c r="C25" s="111" t="s">
        <v>132</v>
      </c>
      <c r="D25" s="112">
        <v>260</v>
      </c>
      <c r="E25" s="113">
        <v>-1.14068441064639E-2</v>
      </c>
      <c r="F25" s="112">
        <v>0</v>
      </c>
      <c r="G25" s="113" t="s">
        <v>276</v>
      </c>
      <c r="H25" s="112">
        <v>0</v>
      </c>
      <c r="I25" s="113" t="s">
        <v>276</v>
      </c>
      <c r="J25" s="112">
        <v>260</v>
      </c>
      <c r="K25" s="113">
        <v>-1.14068441064639E-2</v>
      </c>
      <c r="L25" s="112">
        <v>6</v>
      </c>
      <c r="M25" s="113">
        <v>-0.25</v>
      </c>
      <c r="N25" s="112">
        <v>266</v>
      </c>
      <c r="O25" s="113">
        <v>-1.8450184501845001E-2</v>
      </c>
      <c r="P25" s="116">
        <v>5</v>
      </c>
      <c r="Q25" s="111" t="s">
        <v>72</v>
      </c>
      <c r="R25" s="111" t="s">
        <v>72</v>
      </c>
      <c r="S25" s="132">
        <v>263</v>
      </c>
      <c r="T25" s="132">
        <v>0</v>
      </c>
      <c r="U25" s="132">
        <v>0</v>
      </c>
      <c r="V25" s="132">
        <v>263</v>
      </c>
      <c r="W25" s="132">
        <v>8</v>
      </c>
      <c r="X25" s="132">
        <v>271</v>
      </c>
      <c r="Y25" s="111" t="s">
        <v>133</v>
      </c>
      <c r="Z25" s="111" t="s">
        <v>134</v>
      </c>
    </row>
    <row r="26" spans="1:26" x14ac:dyDescent="0.2">
      <c r="A26" s="117"/>
      <c r="B26" s="111" t="s">
        <v>135</v>
      </c>
      <c r="C26" s="111" t="s">
        <v>136</v>
      </c>
      <c r="D26" s="112">
        <v>145</v>
      </c>
      <c r="E26" s="113">
        <v>-5.8441558441558399E-2</v>
      </c>
      <c r="F26" s="112">
        <v>0</v>
      </c>
      <c r="G26" s="113" t="s">
        <v>276</v>
      </c>
      <c r="H26" s="112">
        <v>0</v>
      </c>
      <c r="I26" s="113" t="s">
        <v>276</v>
      </c>
      <c r="J26" s="112">
        <v>145</v>
      </c>
      <c r="K26" s="113">
        <v>-5.8441558441558399E-2</v>
      </c>
      <c r="L26" s="112">
        <v>8</v>
      </c>
      <c r="M26" s="113">
        <v>1</v>
      </c>
      <c r="N26" s="112">
        <v>153</v>
      </c>
      <c r="O26" s="113">
        <v>-3.1645569620253201E-2</v>
      </c>
      <c r="P26" s="118"/>
      <c r="Q26" s="111" t="s">
        <v>72</v>
      </c>
      <c r="R26" s="111" t="s">
        <v>72</v>
      </c>
      <c r="S26" s="132">
        <v>154</v>
      </c>
      <c r="T26" s="132">
        <v>0</v>
      </c>
      <c r="U26" s="132">
        <v>0</v>
      </c>
      <c r="V26" s="132">
        <v>154</v>
      </c>
      <c r="W26" s="132">
        <v>4</v>
      </c>
      <c r="X26" s="132">
        <v>158</v>
      </c>
      <c r="Y26" s="111" t="s">
        <v>137</v>
      </c>
      <c r="Z26" s="111" t="s">
        <v>134</v>
      </c>
    </row>
    <row r="27" spans="1:26" x14ac:dyDescent="0.2">
      <c r="A27" s="117"/>
      <c r="B27" s="111" t="s">
        <v>138</v>
      </c>
      <c r="C27" s="111" t="s">
        <v>139</v>
      </c>
      <c r="D27" s="112">
        <v>496</v>
      </c>
      <c r="E27" s="113">
        <v>-9.3235831809872008E-2</v>
      </c>
      <c r="F27" s="112">
        <v>0</v>
      </c>
      <c r="G27" s="113" t="s">
        <v>276</v>
      </c>
      <c r="H27" s="112">
        <v>65</v>
      </c>
      <c r="I27" s="113">
        <v>-0.46721311475409799</v>
      </c>
      <c r="J27" s="112">
        <v>561</v>
      </c>
      <c r="K27" s="113">
        <v>-0.161434977578475</v>
      </c>
      <c r="L27" s="112">
        <v>151</v>
      </c>
      <c r="M27" s="113">
        <v>1.34228187919463E-2</v>
      </c>
      <c r="N27" s="112">
        <v>712</v>
      </c>
      <c r="O27" s="113">
        <v>-0.12958435207824001</v>
      </c>
      <c r="P27" s="118"/>
      <c r="Q27" s="111" t="s">
        <v>72</v>
      </c>
      <c r="R27" s="111" t="s">
        <v>72</v>
      </c>
      <c r="S27" s="132">
        <v>547</v>
      </c>
      <c r="T27" s="132">
        <v>0</v>
      </c>
      <c r="U27" s="132">
        <v>122</v>
      </c>
      <c r="V27" s="132">
        <v>669</v>
      </c>
      <c r="W27" s="132">
        <v>149</v>
      </c>
      <c r="X27" s="132">
        <v>818</v>
      </c>
      <c r="Y27" s="111" t="s">
        <v>140</v>
      </c>
      <c r="Z27" s="111" t="s">
        <v>134</v>
      </c>
    </row>
    <row r="28" spans="1:26" x14ac:dyDescent="0.2">
      <c r="A28" s="117"/>
      <c r="B28" s="111" t="s">
        <v>141</v>
      </c>
      <c r="C28" s="111" t="s">
        <v>142</v>
      </c>
      <c r="D28" s="112">
        <v>195</v>
      </c>
      <c r="E28" s="113">
        <v>-4.4117647058823498E-2</v>
      </c>
      <c r="F28" s="112">
        <v>0</v>
      </c>
      <c r="G28" s="113" t="s">
        <v>276</v>
      </c>
      <c r="H28" s="112">
        <v>0</v>
      </c>
      <c r="I28" s="113" t="s">
        <v>276</v>
      </c>
      <c r="J28" s="112">
        <v>195</v>
      </c>
      <c r="K28" s="113">
        <v>-4.4117647058823498E-2</v>
      </c>
      <c r="L28" s="112">
        <v>22</v>
      </c>
      <c r="M28" s="113">
        <v>1.2</v>
      </c>
      <c r="N28" s="112">
        <v>217</v>
      </c>
      <c r="O28" s="113">
        <v>1.4018691588785E-2</v>
      </c>
      <c r="P28" s="118"/>
      <c r="Q28" s="111" t="s">
        <v>72</v>
      </c>
      <c r="R28" s="111" t="s">
        <v>72</v>
      </c>
      <c r="S28" s="132">
        <v>204</v>
      </c>
      <c r="T28" s="132">
        <v>0</v>
      </c>
      <c r="U28" s="132">
        <v>0</v>
      </c>
      <c r="V28" s="132">
        <v>204</v>
      </c>
      <c r="W28" s="132">
        <v>10</v>
      </c>
      <c r="X28" s="132">
        <v>214</v>
      </c>
      <c r="Y28" s="111" t="s">
        <v>143</v>
      </c>
      <c r="Z28" s="111" t="s">
        <v>134</v>
      </c>
    </row>
    <row r="29" spans="1:26" x14ac:dyDescent="0.2">
      <c r="A29" s="117"/>
      <c r="B29" s="111" t="s">
        <v>144</v>
      </c>
      <c r="C29" s="111" t="s">
        <v>145</v>
      </c>
      <c r="D29" s="112">
        <v>84</v>
      </c>
      <c r="E29" s="113">
        <v>-0.14285714285714299</v>
      </c>
      <c r="F29" s="112">
        <v>8</v>
      </c>
      <c r="G29" s="113">
        <v>0</v>
      </c>
      <c r="H29" s="112">
        <v>0</v>
      </c>
      <c r="I29" s="113" t="s">
        <v>276</v>
      </c>
      <c r="J29" s="112">
        <v>92</v>
      </c>
      <c r="K29" s="113">
        <v>-0.13207547169811301</v>
      </c>
      <c r="L29" s="112">
        <v>48</v>
      </c>
      <c r="M29" s="113">
        <v>7</v>
      </c>
      <c r="N29" s="112">
        <v>140</v>
      </c>
      <c r="O29" s="113">
        <v>0.25</v>
      </c>
      <c r="P29" s="118"/>
      <c r="Q29" s="111" t="s">
        <v>72</v>
      </c>
      <c r="R29" s="111" t="s">
        <v>72</v>
      </c>
      <c r="S29" s="132">
        <v>98</v>
      </c>
      <c r="T29" s="132">
        <v>8</v>
      </c>
      <c r="U29" s="132">
        <v>0</v>
      </c>
      <c r="V29" s="132">
        <v>106</v>
      </c>
      <c r="W29" s="132">
        <v>6</v>
      </c>
      <c r="X29" s="132">
        <v>112</v>
      </c>
      <c r="Y29" s="111" t="s">
        <v>146</v>
      </c>
      <c r="Z29" s="111" t="s">
        <v>134</v>
      </c>
    </row>
    <row r="30" spans="1:26" x14ac:dyDescent="0.2">
      <c r="A30" s="117"/>
      <c r="B30" s="111" t="s">
        <v>147</v>
      </c>
      <c r="C30" s="111" t="s">
        <v>148</v>
      </c>
      <c r="D30" s="112">
        <v>623</v>
      </c>
      <c r="E30" s="113">
        <v>-7.840236686390531E-2</v>
      </c>
      <c r="F30" s="112">
        <v>0</v>
      </c>
      <c r="G30" s="113" t="s">
        <v>276</v>
      </c>
      <c r="H30" s="112">
        <v>270</v>
      </c>
      <c r="I30" s="113">
        <v>-0.18429003021147999</v>
      </c>
      <c r="J30" s="112">
        <v>893</v>
      </c>
      <c r="K30" s="113">
        <v>-0.113207547169811</v>
      </c>
      <c r="L30" s="112">
        <v>53</v>
      </c>
      <c r="M30" s="113">
        <v>0.15217391304347799</v>
      </c>
      <c r="N30" s="112">
        <v>946</v>
      </c>
      <c r="O30" s="113">
        <v>-0.10161443494776801</v>
      </c>
      <c r="P30" s="118"/>
      <c r="Q30" s="111" t="s">
        <v>72</v>
      </c>
      <c r="R30" s="111" t="s">
        <v>72</v>
      </c>
      <c r="S30" s="132">
        <v>676</v>
      </c>
      <c r="T30" s="132">
        <v>0</v>
      </c>
      <c r="U30" s="132">
        <v>331</v>
      </c>
      <c r="V30" s="132">
        <v>1007</v>
      </c>
      <c r="W30" s="132">
        <v>46</v>
      </c>
      <c r="X30" s="132">
        <v>1053</v>
      </c>
      <c r="Y30" s="111" t="s">
        <v>149</v>
      </c>
      <c r="Z30" s="111" t="s">
        <v>134</v>
      </c>
    </row>
    <row r="31" spans="1:26" x14ac:dyDescent="0.2">
      <c r="A31" s="117"/>
      <c r="B31" s="111" t="s">
        <v>150</v>
      </c>
      <c r="C31" s="111" t="s">
        <v>151</v>
      </c>
      <c r="D31" s="112">
        <v>333</v>
      </c>
      <c r="E31" s="113">
        <v>-9.7560975609756087E-2</v>
      </c>
      <c r="F31" s="112">
        <v>0</v>
      </c>
      <c r="G31" s="113" t="s">
        <v>276</v>
      </c>
      <c r="H31" s="112">
        <v>0</v>
      </c>
      <c r="I31" s="113">
        <v>-1</v>
      </c>
      <c r="J31" s="112">
        <v>333</v>
      </c>
      <c r="K31" s="113">
        <v>-0.1</v>
      </c>
      <c r="L31" s="112">
        <v>162</v>
      </c>
      <c r="M31" s="113">
        <v>-0.119565217391304</v>
      </c>
      <c r="N31" s="112">
        <v>495</v>
      </c>
      <c r="O31" s="113">
        <v>-0.106498194945848</v>
      </c>
      <c r="P31" s="118"/>
      <c r="Q31" s="111" t="s">
        <v>72</v>
      </c>
      <c r="R31" s="111" t="s">
        <v>72</v>
      </c>
      <c r="S31" s="132">
        <v>369</v>
      </c>
      <c r="T31" s="132">
        <v>0</v>
      </c>
      <c r="U31" s="132">
        <v>1</v>
      </c>
      <c r="V31" s="132">
        <v>370</v>
      </c>
      <c r="W31" s="132">
        <v>184</v>
      </c>
      <c r="X31" s="132">
        <v>554</v>
      </c>
      <c r="Y31" s="111" t="s">
        <v>152</v>
      </c>
      <c r="Z31" s="111" t="s">
        <v>134</v>
      </c>
    </row>
    <row r="32" spans="1:26" x14ac:dyDescent="0.2">
      <c r="A32" s="117"/>
      <c r="B32" s="111" t="s">
        <v>153</v>
      </c>
      <c r="C32" s="111" t="s">
        <v>154</v>
      </c>
      <c r="D32" s="112">
        <v>641</v>
      </c>
      <c r="E32" s="113">
        <v>-0.162091503267974</v>
      </c>
      <c r="F32" s="112">
        <v>0</v>
      </c>
      <c r="G32" s="113" t="s">
        <v>276</v>
      </c>
      <c r="H32" s="112">
        <v>51</v>
      </c>
      <c r="I32" s="113">
        <v>-0.55652173913043512</v>
      </c>
      <c r="J32" s="112">
        <v>692</v>
      </c>
      <c r="K32" s="113">
        <v>-0.21363636363636399</v>
      </c>
      <c r="L32" s="112">
        <v>249</v>
      </c>
      <c r="M32" s="113">
        <v>-0.240853658536585</v>
      </c>
      <c r="N32" s="112">
        <v>941</v>
      </c>
      <c r="O32" s="113">
        <v>-0.22102649006622499</v>
      </c>
      <c r="P32" s="118"/>
      <c r="Q32" s="111" t="s">
        <v>72</v>
      </c>
      <c r="R32" s="111" t="s">
        <v>72</v>
      </c>
      <c r="S32" s="132">
        <v>765</v>
      </c>
      <c r="T32" s="132">
        <v>0</v>
      </c>
      <c r="U32" s="132">
        <v>115</v>
      </c>
      <c r="V32" s="132">
        <v>880</v>
      </c>
      <c r="W32" s="132">
        <v>328</v>
      </c>
      <c r="X32" s="132">
        <v>1208</v>
      </c>
      <c r="Y32" s="111" t="s">
        <v>155</v>
      </c>
      <c r="Z32" s="111" t="s">
        <v>134</v>
      </c>
    </row>
    <row r="33" spans="1:26" x14ac:dyDescent="0.2">
      <c r="A33" s="117"/>
      <c r="B33" s="111" t="s">
        <v>156</v>
      </c>
      <c r="C33" s="111" t="s">
        <v>157</v>
      </c>
      <c r="D33" s="112">
        <v>88</v>
      </c>
      <c r="E33" s="113">
        <v>-8.3333333333333301E-2</v>
      </c>
      <c r="F33" s="112">
        <v>0</v>
      </c>
      <c r="G33" s="113" t="s">
        <v>276</v>
      </c>
      <c r="H33" s="112">
        <v>0</v>
      </c>
      <c r="I33" s="113" t="s">
        <v>276</v>
      </c>
      <c r="J33" s="112">
        <v>88</v>
      </c>
      <c r="K33" s="113">
        <v>-8.3333333333333301E-2</v>
      </c>
      <c r="L33" s="112">
        <v>14</v>
      </c>
      <c r="M33" s="113">
        <v>-0.17647058823529402</v>
      </c>
      <c r="N33" s="112">
        <v>102</v>
      </c>
      <c r="O33" s="113">
        <v>-9.7345132743362803E-2</v>
      </c>
      <c r="P33" s="118"/>
      <c r="Q33" s="111" t="s">
        <v>72</v>
      </c>
      <c r="R33" s="111" t="s">
        <v>72</v>
      </c>
      <c r="S33" s="132">
        <v>96</v>
      </c>
      <c r="T33" s="132">
        <v>0</v>
      </c>
      <c r="U33" s="132">
        <v>0</v>
      </c>
      <c r="V33" s="132">
        <v>96</v>
      </c>
      <c r="W33" s="132">
        <v>17</v>
      </c>
      <c r="X33" s="132">
        <v>113</v>
      </c>
      <c r="Y33" s="111" t="s">
        <v>158</v>
      </c>
      <c r="Z33" s="111" t="s">
        <v>134</v>
      </c>
    </row>
    <row r="34" spans="1:26" x14ac:dyDescent="0.2">
      <c r="A34" s="117"/>
      <c r="B34" s="111" t="s">
        <v>159</v>
      </c>
      <c r="C34" s="111" t="s">
        <v>160</v>
      </c>
      <c r="D34" s="112">
        <v>155</v>
      </c>
      <c r="E34" s="113">
        <v>-5.4878048780487805E-2</v>
      </c>
      <c r="F34" s="112">
        <v>0</v>
      </c>
      <c r="G34" s="113" t="s">
        <v>276</v>
      </c>
      <c r="H34" s="112">
        <v>0</v>
      </c>
      <c r="I34" s="113" t="s">
        <v>276</v>
      </c>
      <c r="J34" s="112">
        <v>155</v>
      </c>
      <c r="K34" s="113">
        <v>-5.4878048780487805E-2</v>
      </c>
      <c r="L34" s="112">
        <v>2</v>
      </c>
      <c r="M34" s="113">
        <v>-0.83333333333333293</v>
      </c>
      <c r="N34" s="112">
        <v>157</v>
      </c>
      <c r="O34" s="113">
        <v>-0.107954545454545</v>
      </c>
      <c r="P34" s="118"/>
      <c r="Q34" s="111" t="s">
        <v>72</v>
      </c>
      <c r="R34" s="111" t="s">
        <v>72</v>
      </c>
      <c r="S34" s="132">
        <v>164</v>
      </c>
      <c r="T34" s="132">
        <v>0</v>
      </c>
      <c r="U34" s="132">
        <v>0</v>
      </c>
      <c r="V34" s="132">
        <v>164</v>
      </c>
      <c r="W34" s="132">
        <v>12</v>
      </c>
      <c r="X34" s="132">
        <v>176</v>
      </c>
      <c r="Y34" s="111" t="s">
        <v>161</v>
      </c>
      <c r="Z34" s="111" t="s">
        <v>134</v>
      </c>
    </row>
    <row r="35" spans="1:26" x14ac:dyDescent="0.2">
      <c r="A35" s="117"/>
      <c r="B35" s="111" t="s">
        <v>162</v>
      </c>
      <c r="C35" s="111" t="s">
        <v>163</v>
      </c>
      <c r="D35" s="112">
        <v>388</v>
      </c>
      <c r="E35" s="113">
        <v>-6.2801932367149801E-2</v>
      </c>
      <c r="F35" s="112">
        <v>0</v>
      </c>
      <c r="G35" s="113" t="s">
        <v>276</v>
      </c>
      <c r="H35" s="112">
        <v>0</v>
      </c>
      <c r="I35" s="113" t="s">
        <v>276</v>
      </c>
      <c r="J35" s="112">
        <v>388</v>
      </c>
      <c r="K35" s="113">
        <v>-6.2801932367149801E-2</v>
      </c>
      <c r="L35" s="112">
        <v>76</v>
      </c>
      <c r="M35" s="113">
        <v>8.5714285714285701E-2</v>
      </c>
      <c r="N35" s="112">
        <v>464</v>
      </c>
      <c r="O35" s="113">
        <v>-4.1322314049586799E-2</v>
      </c>
      <c r="P35" s="118"/>
      <c r="Q35" s="111" t="s">
        <v>72</v>
      </c>
      <c r="R35" s="111" t="s">
        <v>72</v>
      </c>
      <c r="S35" s="132">
        <v>414</v>
      </c>
      <c r="T35" s="132">
        <v>0</v>
      </c>
      <c r="U35" s="132">
        <v>0</v>
      </c>
      <c r="V35" s="132">
        <v>414</v>
      </c>
      <c r="W35" s="132">
        <v>70</v>
      </c>
      <c r="X35" s="132">
        <v>484</v>
      </c>
      <c r="Y35" s="111" t="s">
        <v>164</v>
      </c>
      <c r="Z35" s="111" t="s">
        <v>134</v>
      </c>
    </row>
    <row r="36" spans="1:26" x14ac:dyDescent="0.2">
      <c r="A36" s="117"/>
      <c r="B36" s="111" t="s">
        <v>165</v>
      </c>
      <c r="C36" s="111" t="s">
        <v>166</v>
      </c>
      <c r="D36" s="112">
        <v>200</v>
      </c>
      <c r="E36" s="113">
        <v>-2.9126213592233E-2</v>
      </c>
      <c r="F36" s="112">
        <v>0</v>
      </c>
      <c r="G36" s="113" t="s">
        <v>276</v>
      </c>
      <c r="H36" s="112">
        <v>1</v>
      </c>
      <c r="I36" s="113" t="s">
        <v>276</v>
      </c>
      <c r="J36" s="112">
        <v>201</v>
      </c>
      <c r="K36" s="113">
        <v>-2.4271844660194199E-2</v>
      </c>
      <c r="L36" s="112">
        <v>43</v>
      </c>
      <c r="M36" s="113">
        <v>2.3809523809523801E-2</v>
      </c>
      <c r="N36" s="112">
        <v>244</v>
      </c>
      <c r="O36" s="113">
        <v>-1.6129032258064498E-2</v>
      </c>
      <c r="P36" s="118"/>
      <c r="Q36" s="111" t="s">
        <v>72</v>
      </c>
      <c r="R36" s="111" t="s">
        <v>72</v>
      </c>
      <c r="S36" s="132">
        <v>206</v>
      </c>
      <c r="T36" s="132">
        <v>0</v>
      </c>
      <c r="U36" s="132">
        <v>0</v>
      </c>
      <c r="V36" s="132">
        <v>206</v>
      </c>
      <c r="W36" s="132">
        <v>42</v>
      </c>
      <c r="X36" s="132">
        <v>248</v>
      </c>
      <c r="Y36" s="111" t="s">
        <v>167</v>
      </c>
      <c r="Z36" s="111" t="s">
        <v>134</v>
      </c>
    </row>
    <row r="37" spans="1:26" x14ac:dyDescent="0.2">
      <c r="A37" s="117"/>
      <c r="B37" s="111" t="s">
        <v>168</v>
      </c>
      <c r="C37" s="111" t="s">
        <v>169</v>
      </c>
      <c r="D37" s="112">
        <v>490</v>
      </c>
      <c r="E37" s="113">
        <v>-8.2397003745318401E-2</v>
      </c>
      <c r="F37" s="112">
        <v>0</v>
      </c>
      <c r="G37" s="113" t="s">
        <v>276</v>
      </c>
      <c r="H37" s="112">
        <v>0</v>
      </c>
      <c r="I37" s="113" t="s">
        <v>276</v>
      </c>
      <c r="J37" s="112">
        <v>490</v>
      </c>
      <c r="K37" s="113">
        <v>-8.2397003745318401E-2</v>
      </c>
      <c r="L37" s="112">
        <v>70</v>
      </c>
      <c r="M37" s="113">
        <v>-2.7777777777777801E-2</v>
      </c>
      <c r="N37" s="112">
        <v>560</v>
      </c>
      <c r="O37" s="113">
        <v>-7.5907590759075896E-2</v>
      </c>
      <c r="P37" s="118"/>
      <c r="Q37" s="111" t="s">
        <v>72</v>
      </c>
      <c r="R37" s="111" t="s">
        <v>72</v>
      </c>
      <c r="S37" s="132">
        <v>534</v>
      </c>
      <c r="T37" s="132">
        <v>0</v>
      </c>
      <c r="U37" s="132">
        <v>0</v>
      </c>
      <c r="V37" s="132">
        <v>534</v>
      </c>
      <c r="W37" s="132">
        <v>72</v>
      </c>
      <c r="X37" s="132">
        <v>606</v>
      </c>
      <c r="Y37" s="111" t="s">
        <v>170</v>
      </c>
      <c r="Z37" s="111" t="s">
        <v>134</v>
      </c>
    </row>
    <row r="38" spans="1:26" x14ac:dyDescent="0.2">
      <c r="A38" s="117"/>
      <c r="B38" s="111" t="s">
        <v>171</v>
      </c>
      <c r="C38" s="111" t="s">
        <v>172</v>
      </c>
      <c r="D38" s="112">
        <v>488</v>
      </c>
      <c r="E38" s="113">
        <v>-7.4003795066413691E-2</v>
      </c>
      <c r="F38" s="112">
        <v>0</v>
      </c>
      <c r="G38" s="113" t="s">
        <v>276</v>
      </c>
      <c r="H38" s="112">
        <v>0</v>
      </c>
      <c r="I38" s="113" t="s">
        <v>276</v>
      </c>
      <c r="J38" s="112">
        <v>488</v>
      </c>
      <c r="K38" s="113">
        <v>-7.4003795066413691E-2</v>
      </c>
      <c r="L38" s="112">
        <v>34</v>
      </c>
      <c r="M38" s="113">
        <v>-0.5</v>
      </c>
      <c r="N38" s="112">
        <v>522</v>
      </c>
      <c r="O38" s="113">
        <v>-0.122689075630252</v>
      </c>
      <c r="P38" s="118"/>
      <c r="Q38" s="111" t="s">
        <v>72</v>
      </c>
      <c r="R38" s="111" t="s">
        <v>72</v>
      </c>
      <c r="S38" s="132">
        <v>527</v>
      </c>
      <c r="T38" s="132">
        <v>0</v>
      </c>
      <c r="U38" s="132">
        <v>0</v>
      </c>
      <c r="V38" s="132">
        <v>527</v>
      </c>
      <c r="W38" s="132">
        <v>68</v>
      </c>
      <c r="X38" s="132">
        <v>595</v>
      </c>
      <c r="Y38" s="111" t="s">
        <v>173</v>
      </c>
      <c r="Z38" s="111" t="s">
        <v>134</v>
      </c>
    </row>
    <row r="39" spans="1:26" x14ac:dyDescent="0.2">
      <c r="A39" s="117"/>
      <c r="B39" s="111" t="s">
        <v>174</v>
      </c>
      <c r="C39" s="111" t="s">
        <v>175</v>
      </c>
      <c r="D39" s="112">
        <v>241</v>
      </c>
      <c r="E39" s="113">
        <v>-5.859375E-2</v>
      </c>
      <c r="F39" s="112">
        <v>0</v>
      </c>
      <c r="G39" s="113" t="s">
        <v>276</v>
      </c>
      <c r="H39" s="112">
        <v>0</v>
      </c>
      <c r="I39" s="113" t="s">
        <v>276</v>
      </c>
      <c r="J39" s="112">
        <v>241</v>
      </c>
      <c r="K39" s="113">
        <v>-5.859375E-2</v>
      </c>
      <c r="L39" s="112">
        <v>21</v>
      </c>
      <c r="M39" s="113">
        <v>1.1000000000000001</v>
      </c>
      <c r="N39" s="112">
        <v>262</v>
      </c>
      <c r="O39" s="113">
        <v>-1.50375939849624E-2</v>
      </c>
      <c r="P39" s="118"/>
      <c r="Q39" s="111" t="s">
        <v>72</v>
      </c>
      <c r="R39" s="111" t="s">
        <v>72</v>
      </c>
      <c r="S39" s="132">
        <v>256</v>
      </c>
      <c r="T39" s="132">
        <v>0</v>
      </c>
      <c r="U39" s="132">
        <v>0</v>
      </c>
      <c r="V39" s="132">
        <v>256</v>
      </c>
      <c r="W39" s="132">
        <v>10</v>
      </c>
      <c r="X39" s="132">
        <v>266</v>
      </c>
      <c r="Y39" s="111" t="s">
        <v>176</v>
      </c>
      <c r="Z39" s="111" t="s">
        <v>134</v>
      </c>
    </row>
    <row r="40" spans="1:26" x14ac:dyDescent="0.2">
      <c r="A40" s="117"/>
      <c r="B40" s="111" t="s">
        <v>177</v>
      </c>
      <c r="C40" s="111" t="s">
        <v>178</v>
      </c>
      <c r="D40" s="112">
        <v>148</v>
      </c>
      <c r="E40" s="113">
        <v>-0.10843373493975901</v>
      </c>
      <c r="F40" s="112">
        <v>0</v>
      </c>
      <c r="G40" s="113" t="s">
        <v>276</v>
      </c>
      <c r="H40" s="112">
        <v>0</v>
      </c>
      <c r="I40" s="113" t="s">
        <v>276</v>
      </c>
      <c r="J40" s="112">
        <v>148</v>
      </c>
      <c r="K40" s="113">
        <v>-0.10843373493975901</v>
      </c>
      <c r="L40" s="112">
        <v>36</v>
      </c>
      <c r="M40" s="113">
        <v>-0.1</v>
      </c>
      <c r="N40" s="112">
        <v>184</v>
      </c>
      <c r="O40" s="113">
        <v>-0.10679611650485399</v>
      </c>
      <c r="P40" s="118"/>
      <c r="Q40" s="111" t="s">
        <v>72</v>
      </c>
      <c r="R40" s="111" t="s">
        <v>72</v>
      </c>
      <c r="S40" s="132">
        <v>166</v>
      </c>
      <c r="T40" s="132">
        <v>0</v>
      </c>
      <c r="U40" s="132">
        <v>0</v>
      </c>
      <c r="V40" s="132">
        <v>166</v>
      </c>
      <c r="W40" s="132">
        <v>40</v>
      </c>
      <c r="X40" s="132">
        <v>206</v>
      </c>
      <c r="Y40" s="111" t="s">
        <v>179</v>
      </c>
      <c r="Z40" s="111" t="s">
        <v>134</v>
      </c>
    </row>
    <row r="41" spans="1:26" x14ac:dyDescent="0.2">
      <c r="A41" s="117"/>
      <c r="B41" s="111" t="s">
        <v>180</v>
      </c>
      <c r="C41" s="111" t="s">
        <v>181</v>
      </c>
      <c r="D41" s="112">
        <v>100</v>
      </c>
      <c r="E41" s="113">
        <v>-5.6603773584905703E-2</v>
      </c>
      <c r="F41" s="112">
        <v>0</v>
      </c>
      <c r="G41" s="113" t="s">
        <v>276</v>
      </c>
      <c r="H41" s="112">
        <v>0</v>
      </c>
      <c r="I41" s="113" t="s">
        <v>276</v>
      </c>
      <c r="J41" s="112">
        <v>100</v>
      </c>
      <c r="K41" s="113">
        <v>-5.6603773584905703E-2</v>
      </c>
      <c r="L41" s="112">
        <v>12</v>
      </c>
      <c r="M41" s="113">
        <v>-0.25</v>
      </c>
      <c r="N41" s="112">
        <v>112</v>
      </c>
      <c r="O41" s="113">
        <v>-8.1967213114754092E-2</v>
      </c>
      <c r="P41" s="118"/>
      <c r="Q41" s="111" t="s">
        <v>72</v>
      </c>
      <c r="R41" s="111" t="s">
        <v>72</v>
      </c>
      <c r="S41" s="132">
        <v>106</v>
      </c>
      <c r="T41" s="132">
        <v>0</v>
      </c>
      <c r="U41" s="132">
        <v>0</v>
      </c>
      <c r="V41" s="132">
        <v>106</v>
      </c>
      <c r="W41" s="132">
        <v>16</v>
      </c>
      <c r="X41" s="132">
        <v>122</v>
      </c>
      <c r="Y41" s="111" t="s">
        <v>182</v>
      </c>
      <c r="Z41" s="111" t="s">
        <v>134</v>
      </c>
    </row>
    <row r="42" spans="1:26" x14ac:dyDescent="0.2">
      <c r="A42" s="117"/>
      <c r="B42" s="111" t="s">
        <v>183</v>
      </c>
      <c r="C42" s="111" t="s">
        <v>184</v>
      </c>
      <c r="D42" s="112">
        <v>244</v>
      </c>
      <c r="E42" s="113">
        <v>-6.5134099616858204E-2</v>
      </c>
      <c r="F42" s="112">
        <v>0</v>
      </c>
      <c r="G42" s="113" t="s">
        <v>276</v>
      </c>
      <c r="H42" s="112">
        <v>0</v>
      </c>
      <c r="I42" s="113" t="s">
        <v>276</v>
      </c>
      <c r="J42" s="112">
        <v>244</v>
      </c>
      <c r="K42" s="113">
        <v>-6.5134099616858204E-2</v>
      </c>
      <c r="L42" s="112">
        <v>16</v>
      </c>
      <c r="M42" s="113">
        <v>4.3333333333333295</v>
      </c>
      <c r="N42" s="112">
        <v>260</v>
      </c>
      <c r="O42" s="113">
        <v>-1.5151515151515201E-2</v>
      </c>
      <c r="P42" s="118"/>
      <c r="Q42" s="111" t="s">
        <v>72</v>
      </c>
      <c r="R42" s="111" t="s">
        <v>72</v>
      </c>
      <c r="S42" s="132">
        <v>261</v>
      </c>
      <c r="T42" s="132">
        <v>0</v>
      </c>
      <c r="U42" s="132">
        <v>0</v>
      </c>
      <c r="V42" s="132">
        <v>261</v>
      </c>
      <c r="W42" s="132">
        <v>3</v>
      </c>
      <c r="X42" s="132">
        <v>264</v>
      </c>
      <c r="Y42" s="111" t="s">
        <v>185</v>
      </c>
      <c r="Z42" s="111" t="s">
        <v>134</v>
      </c>
    </row>
    <row r="43" spans="1:26" x14ac:dyDescent="0.2">
      <c r="A43" s="117"/>
      <c r="B43" s="111" t="s">
        <v>186</v>
      </c>
      <c r="C43" s="111" t="s">
        <v>187</v>
      </c>
      <c r="D43" s="112">
        <v>98</v>
      </c>
      <c r="E43" s="113">
        <v>-7.5471698113207503E-2</v>
      </c>
      <c r="F43" s="112">
        <v>0</v>
      </c>
      <c r="G43" s="113" t="s">
        <v>276</v>
      </c>
      <c r="H43" s="112">
        <v>0</v>
      </c>
      <c r="I43" s="113" t="s">
        <v>276</v>
      </c>
      <c r="J43" s="112">
        <v>98</v>
      </c>
      <c r="K43" s="113">
        <v>-7.5471698113207503E-2</v>
      </c>
      <c r="L43" s="112">
        <v>13</v>
      </c>
      <c r="M43" s="113">
        <v>5.5</v>
      </c>
      <c r="N43" s="112">
        <v>111</v>
      </c>
      <c r="O43" s="113">
        <v>2.7777777777777801E-2</v>
      </c>
      <c r="P43" s="118"/>
      <c r="Q43" s="111" t="s">
        <v>72</v>
      </c>
      <c r="R43" s="111" t="s">
        <v>72</v>
      </c>
      <c r="S43" s="132">
        <v>106</v>
      </c>
      <c r="T43" s="132">
        <v>0</v>
      </c>
      <c r="U43" s="132">
        <v>0</v>
      </c>
      <c r="V43" s="132">
        <v>106</v>
      </c>
      <c r="W43" s="132">
        <v>2</v>
      </c>
      <c r="X43" s="132">
        <v>108</v>
      </c>
      <c r="Y43" s="111" t="s">
        <v>188</v>
      </c>
      <c r="Z43" s="111" t="s">
        <v>134</v>
      </c>
    </row>
    <row r="44" spans="1:26" x14ac:dyDescent="0.2">
      <c r="A44" s="117"/>
      <c r="B44" s="111" t="s">
        <v>189</v>
      </c>
      <c r="C44" s="111" t="s">
        <v>190</v>
      </c>
      <c r="D44" s="112">
        <v>194</v>
      </c>
      <c r="E44" s="113">
        <v>-0.03</v>
      </c>
      <c r="F44" s="112">
        <v>1</v>
      </c>
      <c r="G44" s="113" t="s">
        <v>276</v>
      </c>
      <c r="H44" s="112">
        <v>0</v>
      </c>
      <c r="I44" s="113" t="s">
        <v>276</v>
      </c>
      <c r="J44" s="112">
        <v>195</v>
      </c>
      <c r="K44" s="113">
        <v>-2.5000000000000001E-2</v>
      </c>
      <c r="L44" s="112">
        <v>14</v>
      </c>
      <c r="M44" s="113">
        <v>-0.3</v>
      </c>
      <c r="N44" s="112">
        <v>209</v>
      </c>
      <c r="O44" s="113">
        <v>-0.05</v>
      </c>
      <c r="P44" s="118"/>
      <c r="Q44" s="111" t="s">
        <v>72</v>
      </c>
      <c r="R44" s="111" t="s">
        <v>72</v>
      </c>
      <c r="S44" s="132">
        <v>200</v>
      </c>
      <c r="T44" s="132">
        <v>0</v>
      </c>
      <c r="U44" s="132">
        <v>0</v>
      </c>
      <c r="V44" s="132">
        <v>200</v>
      </c>
      <c r="W44" s="132">
        <v>20</v>
      </c>
      <c r="X44" s="132">
        <v>220</v>
      </c>
      <c r="Y44" s="111" t="s">
        <v>191</v>
      </c>
      <c r="Z44" s="111" t="s">
        <v>134</v>
      </c>
    </row>
    <row r="45" spans="1:26" x14ac:dyDescent="0.2">
      <c r="A45" s="117"/>
      <c r="B45" s="111" t="s">
        <v>192</v>
      </c>
      <c r="C45" s="111" t="s">
        <v>193</v>
      </c>
      <c r="D45" s="112">
        <v>395</v>
      </c>
      <c r="E45" s="113">
        <v>-0.116331096196868</v>
      </c>
      <c r="F45" s="112">
        <v>0</v>
      </c>
      <c r="G45" s="113" t="s">
        <v>276</v>
      </c>
      <c r="H45" s="112">
        <v>0</v>
      </c>
      <c r="I45" s="113" t="s">
        <v>276</v>
      </c>
      <c r="J45" s="112">
        <v>395</v>
      </c>
      <c r="K45" s="113">
        <v>-0.116331096196868</v>
      </c>
      <c r="L45" s="112">
        <v>45</v>
      </c>
      <c r="M45" s="113">
        <v>0.18421052631578902</v>
      </c>
      <c r="N45" s="112">
        <v>440</v>
      </c>
      <c r="O45" s="113">
        <v>-9.2783505154639206E-2</v>
      </c>
      <c r="P45" s="118"/>
      <c r="Q45" s="111" t="s">
        <v>72</v>
      </c>
      <c r="R45" s="111" t="s">
        <v>72</v>
      </c>
      <c r="S45" s="132">
        <v>447</v>
      </c>
      <c r="T45" s="132">
        <v>0</v>
      </c>
      <c r="U45" s="132">
        <v>0</v>
      </c>
      <c r="V45" s="132">
        <v>447</v>
      </c>
      <c r="W45" s="132">
        <v>38</v>
      </c>
      <c r="X45" s="132">
        <v>485</v>
      </c>
      <c r="Y45" s="111" t="s">
        <v>194</v>
      </c>
      <c r="Z45" s="111" t="s">
        <v>134</v>
      </c>
    </row>
    <row r="46" spans="1:26" x14ac:dyDescent="0.2">
      <c r="A46" s="117"/>
      <c r="B46" s="111" t="s">
        <v>195</v>
      </c>
      <c r="C46" s="111" t="s">
        <v>196</v>
      </c>
      <c r="D46" s="112">
        <v>392</v>
      </c>
      <c r="E46" s="113">
        <v>-0.15334773218142503</v>
      </c>
      <c r="F46" s="112">
        <v>0</v>
      </c>
      <c r="G46" s="113" t="s">
        <v>276</v>
      </c>
      <c r="H46" s="112">
        <v>0</v>
      </c>
      <c r="I46" s="113" t="s">
        <v>276</v>
      </c>
      <c r="J46" s="112">
        <v>392</v>
      </c>
      <c r="K46" s="113">
        <v>-0.15334773218142503</v>
      </c>
      <c r="L46" s="112">
        <v>34</v>
      </c>
      <c r="M46" s="113">
        <v>3.25</v>
      </c>
      <c r="N46" s="112">
        <v>426</v>
      </c>
      <c r="O46" s="113">
        <v>-9.5541401273885398E-2</v>
      </c>
      <c r="P46" s="118"/>
      <c r="Q46" s="111" t="s">
        <v>72</v>
      </c>
      <c r="R46" s="111" t="s">
        <v>72</v>
      </c>
      <c r="S46" s="132">
        <v>463</v>
      </c>
      <c r="T46" s="132">
        <v>0</v>
      </c>
      <c r="U46" s="132">
        <v>0</v>
      </c>
      <c r="V46" s="132">
        <v>463</v>
      </c>
      <c r="W46" s="132">
        <v>8</v>
      </c>
      <c r="X46" s="132">
        <v>471</v>
      </c>
      <c r="Y46" s="111" t="s">
        <v>197</v>
      </c>
      <c r="Z46" s="111" t="s">
        <v>134</v>
      </c>
    </row>
    <row r="47" spans="1:26" x14ac:dyDescent="0.2">
      <c r="A47" s="117"/>
      <c r="B47" s="111" t="s">
        <v>198</v>
      </c>
      <c r="C47" s="111" t="s">
        <v>199</v>
      </c>
      <c r="D47" s="112">
        <v>432</v>
      </c>
      <c r="E47" s="113">
        <v>-5.2631578947368404E-2</v>
      </c>
      <c r="F47" s="112">
        <v>0</v>
      </c>
      <c r="G47" s="113" t="s">
        <v>276</v>
      </c>
      <c r="H47" s="112">
        <v>0</v>
      </c>
      <c r="I47" s="113" t="s">
        <v>276</v>
      </c>
      <c r="J47" s="112">
        <v>432</v>
      </c>
      <c r="K47" s="113">
        <v>-5.2631578947368404E-2</v>
      </c>
      <c r="L47" s="112">
        <v>80</v>
      </c>
      <c r="M47" s="113">
        <v>0.25</v>
      </c>
      <c r="N47" s="112">
        <v>512</v>
      </c>
      <c r="O47" s="113">
        <v>-1.5384615384615401E-2</v>
      </c>
      <c r="P47" s="118"/>
      <c r="Q47" s="111" t="s">
        <v>72</v>
      </c>
      <c r="R47" s="111" t="s">
        <v>72</v>
      </c>
      <c r="S47" s="132">
        <v>456</v>
      </c>
      <c r="T47" s="132">
        <v>0</v>
      </c>
      <c r="U47" s="132">
        <v>0</v>
      </c>
      <c r="V47" s="132">
        <v>456</v>
      </c>
      <c r="W47" s="132">
        <v>64</v>
      </c>
      <c r="X47" s="132">
        <v>520</v>
      </c>
      <c r="Y47" s="111" t="s">
        <v>200</v>
      </c>
      <c r="Z47" s="111" t="s">
        <v>134</v>
      </c>
    </row>
    <row r="48" spans="1:26" x14ac:dyDescent="0.2">
      <c r="A48" s="117"/>
      <c r="B48" s="111" t="s">
        <v>201</v>
      </c>
      <c r="C48" s="111" t="s">
        <v>202</v>
      </c>
      <c r="D48" s="112">
        <v>314</v>
      </c>
      <c r="E48" s="113">
        <v>-6.5476190476190507E-2</v>
      </c>
      <c r="F48" s="112">
        <v>0</v>
      </c>
      <c r="G48" s="113" t="s">
        <v>276</v>
      </c>
      <c r="H48" s="112">
        <v>0</v>
      </c>
      <c r="I48" s="113" t="s">
        <v>276</v>
      </c>
      <c r="J48" s="112">
        <v>314</v>
      </c>
      <c r="K48" s="113">
        <v>-6.5476190476190507E-2</v>
      </c>
      <c r="L48" s="112">
        <v>10</v>
      </c>
      <c r="M48" s="113">
        <v>-0.33333333333333298</v>
      </c>
      <c r="N48" s="112">
        <v>324</v>
      </c>
      <c r="O48" s="113">
        <v>-7.69230769230769E-2</v>
      </c>
      <c r="P48" s="118"/>
      <c r="Q48" s="111" t="s">
        <v>72</v>
      </c>
      <c r="R48" s="111" t="s">
        <v>72</v>
      </c>
      <c r="S48" s="132">
        <v>336</v>
      </c>
      <c r="T48" s="132">
        <v>0</v>
      </c>
      <c r="U48" s="132">
        <v>0</v>
      </c>
      <c r="V48" s="132">
        <v>336</v>
      </c>
      <c r="W48" s="132">
        <v>15</v>
      </c>
      <c r="X48" s="132">
        <v>351</v>
      </c>
      <c r="Y48" s="111" t="s">
        <v>203</v>
      </c>
      <c r="Z48" s="111" t="s">
        <v>134</v>
      </c>
    </row>
    <row r="49" spans="1:26" x14ac:dyDescent="0.2">
      <c r="A49" s="117"/>
      <c r="B49" s="111" t="s">
        <v>204</v>
      </c>
      <c r="C49" s="111" t="s">
        <v>205</v>
      </c>
      <c r="D49" s="112">
        <v>168</v>
      </c>
      <c r="E49" s="113">
        <v>-0.12041884816753901</v>
      </c>
      <c r="F49" s="112">
        <v>0</v>
      </c>
      <c r="G49" s="113" t="s">
        <v>276</v>
      </c>
      <c r="H49" s="112">
        <v>0</v>
      </c>
      <c r="I49" s="113" t="s">
        <v>276</v>
      </c>
      <c r="J49" s="112">
        <v>168</v>
      </c>
      <c r="K49" s="113">
        <v>-0.12041884816753901</v>
      </c>
      <c r="L49" s="112">
        <v>14</v>
      </c>
      <c r="M49" s="113">
        <v>0.75</v>
      </c>
      <c r="N49" s="112">
        <v>182</v>
      </c>
      <c r="O49" s="113">
        <v>-8.5427135678391997E-2</v>
      </c>
      <c r="P49" s="118"/>
      <c r="Q49" s="111" t="s">
        <v>72</v>
      </c>
      <c r="R49" s="111" t="s">
        <v>72</v>
      </c>
      <c r="S49" s="132">
        <v>191</v>
      </c>
      <c r="T49" s="132">
        <v>0</v>
      </c>
      <c r="U49" s="132">
        <v>0</v>
      </c>
      <c r="V49" s="132">
        <v>191</v>
      </c>
      <c r="W49" s="132">
        <v>8</v>
      </c>
      <c r="X49" s="132">
        <v>199</v>
      </c>
      <c r="Y49" s="111" t="s">
        <v>206</v>
      </c>
      <c r="Z49" s="111" t="s">
        <v>134</v>
      </c>
    </row>
    <row r="50" spans="1:26" x14ac:dyDescent="0.2">
      <c r="A50" s="117"/>
      <c r="B50" s="111" t="s">
        <v>207</v>
      </c>
      <c r="C50" s="111" t="s">
        <v>208</v>
      </c>
      <c r="D50" s="112">
        <v>529</v>
      </c>
      <c r="E50" s="113">
        <v>-6.5371024734982297E-2</v>
      </c>
      <c r="F50" s="112">
        <v>0</v>
      </c>
      <c r="G50" s="113" t="s">
        <v>276</v>
      </c>
      <c r="H50" s="112">
        <v>0</v>
      </c>
      <c r="I50" s="113" t="s">
        <v>276</v>
      </c>
      <c r="J50" s="112">
        <v>529</v>
      </c>
      <c r="K50" s="113">
        <v>-6.5371024734982297E-2</v>
      </c>
      <c r="L50" s="112">
        <v>24</v>
      </c>
      <c r="M50" s="113">
        <v>-0.2</v>
      </c>
      <c r="N50" s="112">
        <v>553</v>
      </c>
      <c r="O50" s="113">
        <v>-7.2147651006711402E-2</v>
      </c>
      <c r="P50" s="118"/>
      <c r="Q50" s="111" t="s">
        <v>72</v>
      </c>
      <c r="R50" s="111" t="s">
        <v>72</v>
      </c>
      <c r="S50" s="132">
        <v>566</v>
      </c>
      <c r="T50" s="132">
        <v>0</v>
      </c>
      <c r="U50" s="132">
        <v>0</v>
      </c>
      <c r="V50" s="132">
        <v>566</v>
      </c>
      <c r="W50" s="132">
        <v>30</v>
      </c>
      <c r="X50" s="132">
        <v>596</v>
      </c>
      <c r="Y50" s="111" t="s">
        <v>209</v>
      </c>
      <c r="Z50" s="111" t="s">
        <v>134</v>
      </c>
    </row>
    <row r="51" spans="1:26" x14ac:dyDescent="0.2">
      <c r="A51" s="117"/>
      <c r="B51" s="111" t="s">
        <v>210</v>
      </c>
      <c r="C51" s="111" t="s">
        <v>211</v>
      </c>
      <c r="D51" s="112">
        <v>184</v>
      </c>
      <c r="E51" s="113">
        <v>-8.9108910891089105E-2</v>
      </c>
      <c r="F51" s="112">
        <v>0</v>
      </c>
      <c r="G51" s="113" t="s">
        <v>276</v>
      </c>
      <c r="H51" s="112">
        <v>0</v>
      </c>
      <c r="I51" s="113" t="s">
        <v>276</v>
      </c>
      <c r="J51" s="112">
        <v>184</v>
      </c>
      <c r="K51" s="113">
        <v>-8.9108910891089105E-2</v>
      </c>
      <c r="L51" s="112">
        <v>18</v>
      </c>
      <c r="M51" s="113">
        <v>0.125</v>
      </c>
      <c r="N51" s="112">
        <v>202</v>
      </c>
      <c r="O51" s="113">
        <v>-7.3394495412844013E-2</v>
      </c>
      <c r="P51" s="118"/>
      <c r="Q51" s="111" t="s">
        <v>72</v>
      </c>
      <c r="R51" s="111" t="s">
        <v>72</v>
      </c>
      <c r="S51" s="132">
        <v>202</v>
      </c>
      <c r="T51" s="132">
        <v>0</v>
      </c>
      <c r="U51" s="132">
        <v>0</v>
      </c>
      <c r="V51" s="132">
        <v>202</v>
      </c>
      <c r="W51" s="132">
        <v>16</v>
      </c>
      <c r="X51" s="132">
        <v>218</v>
      </c>
      <c r="Y51" s="111" t="s">
        <v>212</v>
      </c>
      <c r="Z51" s="111" t="s">
        <v>134</v>
      </c>
    </row>
    <row r="52" spans="1:26" x14ac:dyDescent="0.2">
      <c r="A52" s="117"/>
      <c r="B52" s="111" t="s">
        <v>213</v>
      </c>
      <c r="C52" s="111" t="s">
        <v>214</v>
      </c>
      <c r="D52" s="112">
        <v>90</v>
      </c>
      <c r="E52" s="113">
        <v>-0.134615384615385</v>
      </c>
      <c r="F52" s="112">
        <v>0</v>
      </c>
      <c r="G52" s="113" t="s">
        <v>276</v>
      </c>
      <c r="H52" s="112">
        <v>0</v>
      </c>
      <c r="I52" s="113" t="s">
        <v>276</v>
      </c>
      <c r="J52" s="112">
        <v>90</v>
      </c>
      <c r="K52" s="113">
        <v>-0.134615384615385</v>
      </c>
      <c r="L52" s="112">
        <v>1</v>
      </c>
      <c r="M52" s="113" t="s">
        <v>276</v>
      </c>
      <c r="N52" s="112">
        <v>91</v>
      </c>
      <c r="O52" s="113">
        <v>-0.125</v>
      </c>
      <c r="P52" s="118"/>
      <c r="Q52" s="111" t="s">
        <v>72</v>
      </c>
      <c r="R52" s="111" t="s">
        <v>72</v>
      </c>
      <c r="S52" s="132">
        <v>104</v>
      </c>
      <c r="T52" s="132">
        <v>0</v>
      </c>
      <c r="U52" s="132">
        <v>0</v>
      </c>
      <c r="V52" s="132">
        <v>104</v>
      </c>
      <c r="W52" s="132">
        <v>0</v>
      </c>
      <c r="X52" s="132">
        <v>104</v>
      </c>
      <c r="Y52" s="111" t="s">
        <v>215</v>
      </c>
      <c r="Z52" s="111" t="s">
        <v>134</v>
      </c>
    </row>
    <row r="53" spans="1:26" x14ac:dyDescent="0.2">
      <c r="A53" s="119"/>
      <c r="B53" s="111" t="s">
        <v>216</v>
      </c>
      <c r="C53" s="111" t="s">
        <v>217</v>
      </c>
      <c r="D53" s="112">
        <v>401</v>
      </c>
      <c r="E53" s="113">
        <v>-5.8685446009389693E-2</v>
      </c>
      <c r="F53" s="112">
        <v>0</v>
      </c>
      <c r="G53" s="113" t="s">
        <v>276</v>
      </c>
      <c r="H53" s="112">
        <v>0</v>
      </c>
      <c r="I53" s="113" t="s">
        <v>276</v>
      </c>
      <c r="J53" s="112">
        <v>401</v>
      </c>
      <c r="K53" s="113">
        <v>-5.8685446009389693E-2</v>
      </c>
      <c r="L53" s="112">
        <v>58</v>
      </c>
      <c r="M53" s="113">
        <v>-0.37634408602150504</v>
      </c>
      <c r="N53" s="112">
        <v>459</v>
      </c>
      <c r="O53" s="113">
        <v>-0.115606936416185</v>
      </c>
      <c r="P53" s="118"/>
      <c r="Q53" s="111" t="s">
        <v>72</v>
      </c>
      <c r="R53" s="111" t="s">
        <v>72</v>
      </c>
      <c r="S53" s="132">
        <v>426</v>
      </c>
      <c r="T53" s="132">
        <v>0</v>
      </c>
      <c r="U53" s="132">
        <v>0</v>
      </c>
      <c r="V53" s="132">
        <v>426</v>
      </c>
      <c r="W53" s="132">
        <v>93</v>
      </c>
      <c r="X53" s="132">
        <v>519</v>
      </c>
      <c r="Y53" s="111" t="s">
        <v>218</v>
      </c>
      <c r="Z53" s="111" t="s">
        <v>134</v>
      </c>
    </row>
    <row r="54" spans="1:26" x14ac:dyDescent="0.2">
      <c r="A54" s="120" t="s">
        <v>86</v>
      </c>
      <c r="B54" s="120"/>
      <c r="C54" s="120"/>
      <c r="D54" s="121">
        <v>8516</v>
      </c>
      <c r="E54" s="122">
        <v>-8.4596366763409689E-2</v>
      </c>
      <c r="F54" s="121">
        <v>9</v>
      </c>
      <c r="G54" s="122">
        <v>0.125</v>
      </c>
      <c r="H54" s="121">
        <v>387</v>
      </c>
      <c r="I54" s="122">
        <v>-0.31985940246045702</v>
      </c>
      <c r="J54" s="121">
        <v>8912</v>
      </c>
      <c r="K54" s="122">
        <v>-9.7975708502024292E-2</v>
      </c>
      <c r="L54" s="121">
        <v>1334</v>
      </c>
      <c r="M54" s="122">
        <v>-3.2632342277012304E-2</v>
      </c>
      <c r="N54" s="121">
        <v>10246</v>
      </c>
      <c r="O54" s="122">
        <v>-8.9972466471267401E-2</v>
      </c>
      <c r="P54" s="123"/>
      <c r="Q54" s="124"/>
      <c r="R54" s="124"/>
      <c r="S54" s="133">
        <v>9303</v>
      </c>
      <c r="T54" s="133">
        <v>8</v>
      </c>
      <c r="U54" s="133">
        <v>569</v>
      </c>
      <c r="V54" s="133">
        <v>9880</v>
      </c>
      <c r="W54" s="133">
        <v>1379</v>
      </c>
      <c r="X54" s="133">
        <v>11259</v>
      </c>
      <c r="Y54" s="124"/>
      <c r="Z54" s="124"/>
    </row>
    <row r="55" spans="1:26" s="127" customFormat="1" ht="30.6" x14ac:dyDescent="0.2">
      <c r="A55" s="125" t="s">
        <v>219</v>
      </c>
      <c r="B55" s="108"/>
      <c r="C55" s="108"/>
      <c r="D55" s="126">
        <f>D54+D24+D14</f>
        <v>19497</v>
      </c>
      <c r="E55" s="134">
        <f>((D54+D24+D14)-(S54+S24+S14))/(S54+S24+S14)</f>
        <v>-7.1217606707317069E-2</v>
      </c>
      <c r="F55" s="126">
        <f>F54+F24+F14</f>
        <v>1006</v>
      </c>
      <c r="G55" s="134">
        <f>((F54+F24+F14)-(T54+T24+T14))/(T54+T24+T14)</f>
        <v>-8.0438756855575874E-2</v>
      </c>
      <c r="H55" s="126">
        <f>H54+H24+H14</f>
        <v>880</v>
      </c>
      <c r="I55" s="134">
        <f>((H54+H24+H14)-(U54+U24+U14))/(U54+U24+U14)</f>
        <v>-0.1586998087954111</v>
      </c>
      <c r="J55" s="126">
        <f>J54+J24+J14</f>
        <v>21383</v>
      </c>
      <c r="K55" s="134">
        <f>((J54+J24+J14)-(V54+V24+V14))/(V54+V24+V14)</f>
        <v>-7.5609545218744592E-2</v>
      </c>
      <c r="L55" s="126">
        <f>L54+L24+L14</f>
        <v>3680</v>
      </c>
      <c r="M55" s="134">
        <f>((L54+L24+L14)-(W54+W24+W14))/(W54+W24+W14)</f>
        <v>-3.7908496732026141E-2</v>
      </c>
      <c r="N55" s="126">
        <f>N54+N24+N14</f>
        <v>25063</v>
      </c>
      <c r="O55" s="134">
        <f>((N54+N24+N14)-(X54+X24+X14))/(X54+X24+X14)</f>
        <v>-7.0260043773416922E-2</v>
      </c>
      <c r="P55" s="135"/>
      <c r="Q55" s="135"/>
      <c r="R55" s="136"/>
      <c r="S55" s="136"/>
      <c r="T55" s="136"/>
      <c r="U55" s="136"/>
      <c r="V55" s="136"/>
      <c r="W55" s="136"/>
      <c r="X55" s="136"/>
    </row>
    <row r="56" spans="1:26" s="127" customFormat="1" x14ac:dyDescent="0.2">
      <c r="A56" s="125" t="s">
        <v>220</v>
      </c>
      <c r="B56" s="108"/>
      <c r="C56" s="108"/>
      <c r="D56" s="126">
        <f>D54+D24+D14+D9</f>
        <v>30005</v>
      </c>
      <c r="E56" s="134">
        <f>((D54+D24+D14+D9)-(S54+S24+S14+S9))/(S54+S24+S14+S9)</f>
        <v>-6.6747535068893651E-2</v>
      </c>
      <c r="F56" s="126">
        <f>F54+F24+F14+F9</f>
        <v>4743</v>
      </c>
      <c r="G56" s="134">
        <f>((F54+F24+F14+F9)-(T54+T24+T14+T9))/(T54+T24+T14+T9)</f>
        <v>-5.6119402985074625E-2</v>
      </c>
      <c r="H56" s="126">
        <f>H54+H24+H14+H9</f>
        <v>3600</v>
      </c>
      <c r="I56" s="134">
        <f>((H54+H24+H14+H9)-(U54+U24+U14+U9))/(U54+U24+U14+U9)</f>
        <v>-0.15492957746478872</v>
      </c>
      <c r="J56" s="126">
        <f>J54+J24+J14+J9</f>
        <v>38348</v>
      </c>
      <c r="K56" s="134">
        <f>((J54+J24+J14+J9)-(V54+V24+V14+V9))/(V54+V24+V14+V9)</f>
        <v>-7.4524568008495023E-2</v>
      </c>
      <c r="L56" s="126">
        <f>L54+L24+L14+L9</f>
        <v>5117</v>
      </c>
      <c r="M56" s="134">
        <f>((L54+L24+L14+L9)-(W54+W24+W14+W9))/(W54+W24+W14+W9)</f>
        <v>-2.940060698027314E-2</v>
      </c>
      <c r="N56" s="126">
        <f>N54+N24+N14+N9</f>
        <v>43465</v>
      </c>
      <c r="O56" s="134">
        <f>((N54+N24+N14+N9)-(X54+X24+X14+X9))/(X54+X24+X14+X9)</f>
        <v>-6.9431360794724672E-2</v>
      </c>
      <c r="P56" s="135"/>
      <c r="Q56" s="135"/>
      <c r="R56" s="136"/>
      <c r="S56" s="136"/>
      <c r="T56" s="136"/>
      <c r="U56" s="136"/>
      <c r="V56" s="136"/>
      <c r="W56" s="136"/>
      <c r="X56" s="136"/>
    </row>
    <row r="57" spans="1:26" s="127" customFormat="1" x14ac:dyDescent="0.2">
      <c r="A57" s="125" t="s">
        <v>221</v>
      </c>
      <c r="B57" s="108"/>
      <c r="C57" s="108"/>
      <c r="D57" s="126">
        <f>D54+D24+D14+D9+D5</f>
        <v>38992</v>
      </c>
      <c r="E57" s="134">
        <f>((D54+D24+D14+D9+D5)-(S54+S24+S14+S9+S5))/(S54+S24+S14+S9+S5)</f>
        <v>-6.809110680911068E-2</v>
      </c>
      <c r="F57" s="126">
        <f>F54+F24+F14+F9+F5</f>
        <v>12826</v>
      </c>
      <c r="G57" s="134">
        <f>((F54+F24+F14+F9+F5)-(T54+T24+T14+T9+T5))/(T54+T24+T14+T9+T5)</f>
        <v>-6.6860676609676248E-2</v>
      </c>
      <c r="H57" s="126">
        <f>H54+H24+H14+H9+H5</f>
        <v>3600</v>
      </c>
      <c r="I57" s="134">
        <f>((H54+H24+H14+H9+H5)-(U54+U24+U14+U9+U5))/(U54+U24+U14+U9+U5)</f>
        <v>-0.15492957746478872</v>
      </c>
      <c r="J57" s="126">
        <f>J54+J24+J14+J9+J5</f>
        <v>55418</v>
      </c>
      <c r="K57" s="134">
        <f>((J54+J24+J14+J9+J5)-(V54+V24+V14+V9+V5))/(V54+V24+V14+V9+V5)</f>
        <v>-7.3989907429067941E-2</v>
      </c>
      <c r="L57" s="126">
        <f>L54+L24+L14+L9+L5</f>
        <v>5718</v>
      </c>
      <c r="M57" s="134">
        <f>((L54+L24+L14+L9+L5)-(W54+W24+W14+W9+W5))/(W54+W24+W14+W9+W5)</f>
        <v>-1.4817367332873881E-2</v>
      </c>
      <c r="N57" s="126">
        <f>N54+N24+N14+N9+N5</f>
        <v>61136</v>
      </c>
      <c r="O57" s="134">
        <f>((N54+N24+N14+N9+N5)-(X54+X24+X14+X9+X5))/(X54+X24+X14+X9+X5)</f>
        <v>-6.875856816450876E-2</v>
      </c>
      <c r="P57" s="135"/>
      <c r="Q57" s="135"/>
      <c r="R57" s="136"/>
      <c r="S57" s="136"/>
      <c r="T57" s="136"/>
      <c r="U57" s="136"/>
      <c r="V57" s="136"/>
      <c r="W57" s="136"/>
      <c r="X57" s="136"/>
    </row>
    <row r="58" spans="1:26" x14ac:dyDescent="0.2">
      <c r="A58" s="115" t="s">
        <v>222</v>
      </c>
      <c r="B58" s="111" t="s">
        <v>223</v>
      </c>
      <c r="C58" s="111" t="s">
        <v>224</v>
      </c>
      <c r="D58" s="112">
        <v>13</v>
      </c>
      <c r="E58" s="113" t="s">
        <v>276</v>
      </c>
      <c r="F58" s="112">
        <v>832</v>
      </c>
      <c r="G58" s="113">
        <v>-0.19923002887391703</v>
      </c>
      <c r="H58" s="112">
        <v>0</v>
      </c>
      <c r="I58" s="113" t="s">
        <v>276</v>
      </c>
      <c r="J58" s="112">
        <v>845</v>
      </c>
      <c r="K58" s="113">
        <v>-0.186717998075072</v>
      </c>
      <c r="L58" s="112">
        <v>158</v>
      </c>
      <c r="M58" s="113">
        <v>0.38596491228070196</v>
      </c>
      <c r="N58" s="112">
        <v>1003</v>
      </c>
      <c r="O58" s="113">
        <v>-0.13009540329575001</v>
      </c>
      <c r="P58" s="116">
        <v>6</v>
      </c>
      <c r="Q58" s="111" t="s">
        <v>73</v>
      </c>
      <c r="R58" s="111" t="s">
        <v>73</v>
      </c>
      <c r="S58" s="132">
        <v>0</v>
      </c>
      <c r="T58" s="132">
        <v>1039</v>
      </c>
      <c r="U58" s="132">
        <v>0</v>
      </c>
      <c r="V58" s="132">
        <v>1039</v>
      </c>
      <c r="W58" s="132">
        <v>114</v>
      </c>
      <c r="X58" s="132">
        <v>1153</v>
      </c>
      <c r="Y58" s="111" t="s">
        <v>225</v>
      </c>
      <c r="Z58" s="111" t="s">
        <v>226</v>
      </c>
    </row>
    <row r="59" spans="1:26" x14ac:dyDescent="0.2">
      <c r="A59" s="117"/>
      <c r="B59" s="111" t="s">
        <v>227</v>
      </c>
      <c r="C59" s="111" t="s">
        <v>228</v>
      </c>
      <c r="D59" s="112">
        <v>77</v>
      </c>
      <c r="E59" s="113">
        <v>-0.28703703703703703</v>
      </c>
      <c r="F59" s="112">
        <v>0</v>
      </c>
      <c r="G59" s="113" t="s">
        <v>276</v>
      </c>
      <c r="H59" s="112">
        <v>0</v>
      </c>
      <c r="I59" s="113" t="s">
        <v>276</v>
      </c>
      <c r="J59" s="112">
        <v>77</v>
      </c>
      <c r="K59" s="113">
        <v>-0.28703703703703703</v>
      </c>
      <c r="L59" s="112">
        <v>121</v>
      </c>
      <c r="M59" s="113">
        <v>0.45783132530120502</v>
      </c>
      <c r="N59" s="112">
        <v>198</v>
      </c>
      <c r="O59" s="113">
        <v>3.6649214659685896E-2</v>
      </c>
      <c r="P59" s="118"/>
      <c r="Q59" s="111" t="s">
        <v>73</v>
      </c>
      <c r="R59" s="111" t="s">
        <v>73</v>
      </c>
      <c r="S59" s="132">
        <v>108</v>
      </c>
      <c r="T59" s="132">
        <v>0</v>
      </c>
      <c r="U59" s="132">
        <v>0</v>
      </c>
      <c r="V59" s="132">
        <v>108</v>
      </c>
      <c r="W59" s="132">
        <v>83</v>
      </c>
      <c r="X59" s="132">
        <v>191</v>
      </c>
      <c r="Y59" s="111" t="s">
        <v>229</v>
      </c>
      <c r="Z59" s="111" t="s">
        <v>226</v>
      </c>
    </row>
    <row r="60" spans="1:26" x14ac:dyDescent="0.2">
      <c r="A60" s="117"/>
      <c r="B60" s="111" t="s">
        <v>230</v>
      </c>
      <c r="C60" s="111" t="s">
        <v>231</v>
      </c>
      <c r="D60" s="112">
        <v>883</v>
      </c>
      <c r="E60" s="113">
        <v>-8.6866597724922404E-2</v>
      </c>
      <c r="F60" s="112">
        <v>804</v>
      </c>
      <c r="G60" s="113">
        <v>3.2092426187419802E-2</v>
      </c>
      <c r="H60" s="112">
        <v>1</v>
      </c>
      <c r="I60" s="113" t="s">
        <v>276</v>
      </c>
      <c r="J60" s="112">
        <v>1688</v>
      </c>
      <c r="K60" s="113">
        <v>-3.3218785796105398E-2</v>
      </c>
      <c r="L60" s="112">
        <v>793</v>
      </c>
      <c r="M60" s="113">
        <v>0.35555555555555601</v>
      </c>
      <c r="N60" s="112">
        <v>2481</v>
      </c>
      <c r="O60" s="113">
        <v>6.4350064350064393E-2</v>
      </c>
      <c r="P60" s="118"/>
      <c r="Q60" s="111" t="s">
        <v>73</v>
      </c>
      <c r="R60" s="111" t="s">
        <v>73</v>
      </c>
      <c r="S60" s="132">
        <v>967</v>
      </c>
      <c r="T60" s="132">
        <v>779</v>
      </c>
      <c r="U60" s="132">
        <v>0</v>
      </c>
      <c r="V60" s="132">
        <v>1746</v>
      </c>
      <c r="W60" s="132">
        <v>585</v>
      </c>
      <c r="X60" s="132">
        <v>2331</v>
      </c>
      <c r="Y60" s="111" t="s">
        <v>232</v>
      </c>
      <c r="Z60" s="111" t="s">
        <v>226</v>
      </c>
    </row>
    <row r="61" spans="1:26" x14ac:dyDescent="0.2">
      <c r="A61" s="117"/>
      <c r="B61" s="111" t="s">
        <v>233</v>
      </c>
      <c r="C61" s="111" t="s">
        <v>234</v>
      </c>
      <c r="D61" s="112">
        <v>86</v>
      </c>
      <c r="E61" s="113">
        <v>-0.31746031746031705</v>
      </c>
      <c r="F61" s="112">
        <v>0</v>
      </c>
      <c r="G61" s="113" t="s">
        <v>276</v>
      </c>
      <c r="H61" s="112">
        <v>0</v>
      </c>
      <c r="I61" s="113" t="s">
        <v>276</v>
      </c>
      <c r="J61" s="112">
        <v>86</v>
      </c>
      <c r="K61" s="113">
        <v>-0.31746031746031705</v>
      </c>
      <c r="L61" s="112">
        <v>188</v>
      </c>
      <c r="M61" s="113">
        <v>0.372262773722628</v>
      </c>
      <c r="N61" s="112">
        <v>274</v>
      </c>
      <c r="O61" s="113">
        <v>4.1825095057034203E-2</v>
      </c>
      <c r="P61" s="118"/>
      <c r="Q61" s="111" t="s">
        <v>73</v>
      </c>
      <c r="R61" s="111" t="s">
        <v>73</v>
      </c>
      <c r="S61" s="132">
        <v>126</v>
      </c>
      <c r="T61" s="132">
        <v>0</v>
      </c>
      <c r="U61" s="132">
        <v>0</v>
      </c>
      <c r="V61" s="132">
        <v>126</v>
      </c>
      <c r="W61" s="132">
        <v>137</v>
      </c>
      <c r="X61" s="132">
        <v>263</v>
      </c>
      <c r="Y61" s="111" t="s">
        <v>235</v>
      </c>
      <c r="Z61" s="111" t="s">
        <v>226</v>
      </c>
    </row>
    <row r="62" spans="1:26" x14ac:dyDescent="0.2">
      <c r="A62" s="117"/>
      <c r="B62" s="111" t="s">
        <v>236</v>
      </c>
      <c r="C62" s="111" t="s">
        <v>237</v>
      </c>
      <c r="D62" s="112">
        <v>123</v>
      </c>
      <c r="E62" s="113">
        <v>-5.3846153846153801E-2</v>
      </c>
      <c r="F62" s="112">
        <v>0</v>
      </c>
      <c r="G62" s="113">
        <v>-1</v>
      </c>
      <c r="H62" s="112">
        <v>0</v>
      </c>
      <c r="I62" s="113" t="s">
        <v>276</v>
      </c>
      <c r="J62" s="112">
        <v>123</v>
      </c>
      <c r="K62" s="113">
        <v>-0.121428571428571</v>
      </c>
      <c r="L62" s="112">
        <v>52</v>
      </c>
      <c r="M62" s="113">
        <v>-1.88679245283019E-2</v>
      </c>
      <c r="N62" s="112">
        <v>175</v>
      </c>
      <c r="O62" s="113">
        <v>-9.3264248704663197E-2</v>
      </c>
      <c r="P62" s="118"/>
      <c r="Q62" s="111" t="s">
        <v>73</v>
      </c>
      <c r="R62" s="111" t="s">
        <v>73</v>
      </c>
      <c r="S62" s="132">
        <v>130</v>
      </c>
      <c r="T62" s="132">
        <v>10</v>
      </c>
      <c r="U62" s="132">
        <v>0</v>
      </c>
      <c r="V62" s="132">
        <v>140</v>
      </c>
      <c r="W62" s="132">
        <v>53</v>
      </c>
      <c r="X62" s="132">
        <v>193</v>
      </c>
      <c r="Y62" s="111" t="s">
        <v>238</v>
      </c>
      <c r="Z62" s="111" t="s">
        <v>226</v>
      </c>
    </row>
    <row r="63" spans="1:26" x14ac:dyDescent="0.2">
      <c r="A63" s="119"/>
      <c r="B63" s="111" t="s">
        <v>239</v>
      </c>
      <c r="C63" s="111" t="s">
        <v>240</v>
      </c>
      <c r="D63" s="112">
        <v>75</v>
      </c>
      <c r="E63" s="113">
        <v>0.171875</v>
      </c>
      <c r="F63" s="112">
        <v>10</v>
      </c>
      <c r="G63" s="113">
        <v>4</v>
      </c>
      <c r="H63" s="112">
        <v>0</v>
      </c>
      <c r="I63" s="113" t="s">
        <v>276</v>
      </c>
      <c r="J63" s="112">
        <v>85</v>
      </c>
      <c r="K63" s="113">
        <v>0.28787878787878801</v>
      </c>
      <c r="L63" s="112">
        <v>34</v>
      </c>
      <c r="M63" s="113">
        <v>0.88888888888888906</v>
      </c>
      <c r="N63" s="112">
        <v>119</v>
      </c>
      <c r="O63" s="113">
        <v>0.41666666666666702</v>
      </c>
      <c r="P63" s="118"/>
      <c r="Q63" s="111" t="s">
        <v>73</v>
      </c>
      <c r="R63" s="111" t="s">
        <v>73</v>
      </c>
      <c r="S63" s="132">
        <v>64</v>
      </c>
      <c r="T63" s="132">
        <v>2</v>
      </c>
      <c r="U63" s="132">
        <v>0</v>
      </c>
      <c r="V63" s="132">
        <v>66</v>
      </c>
      <c r="W63" s="132">
        <v>18</v>
      </c>
      <c r="X63" s="132">
        <v>84</v>
      </c>
      <c r="Y63" s="111" t="s">
        <v>241</v>
      </c>
      <c r="Z63" s="111" t="s">
        <v>226</v>
      </c>
    </row>
    <row r="64" spans="1:26" x14ac:dyDescent="0.2">
      <c r="A64" s="120" t="s">
        <v>86</v>
      </c>
      <c r="B64" s="120"/>
      <c r="C64" s="120"/>
      <c r="D64" s="121">
        <v>1257</v>
      </c>
      <c r="E64" s="122">
        <v>-9.8924731182795697E-2</v>
      </c>
      <c r="F64" s="121">
        <v>1646</v>
      </c>
      <c r="G64" s="122">
        <v>-0.100546448087432</v>
      </c>
      <c r="H64" s="121">
        <v>1</v>
      </c>
      <c r="I64" s="122"/>
      <c r="J64" s="121">
        <v>2904</v>
      </c>
      <c r="K64" s="122">
        <v>-9.9534883720930209E-2</v>
      </c>
      <c r="L64" s="121">
        <v>1346</v>
      </c>
      <c r="M64" s="122">
        <v>0.35959595959596002</v>
      </c>
      <c r="N64" s="121">
        <v>4250</v>
      </c>
      <c r="O64" s="122">
        <v>8.3036773428232513E-3</v>
      </c>
      <c r="P64" s="123"/>
      <c r="Q64" s="124"/>
      <c r="R64" s="124"/>
      <c r="S64" s="133">
        <v>1395</v>
      </c>
      <c r="T64" s="133">
        <v>1830</v>
      </c>
      <c r="U64" s="133">
        <v>0</v>
      </c>
      <c r="V64" s="133">
        <v>3225</v>
      </c>
      <c r="W64" s="133">
        <v>990</v>
      </c>
      <c r="X64" s="133">
        <v>4215</v>
      </c>
      <c r="Y64" s="124"/>
      <c r="Z64" s="124"/>
    </row>
    <row r="65" spans="1:26" x14ac:dyDescent="0.2">
      <c r="A65" s="120" t="s">
        <v>242</v>
      </c>
      <c r="B65" s="120"/>
      <c r="C65" s="120"/>
      <c r="D65" s="121">
        <v>40249</v>
      </c>
      <c r="E65" s="122">
        <v>-6.9085946896105102E-2</v>
      </c>
      <c r="F65" s="121">
        <v>14472</v>
      </c>
      <c r="G65" s="122">
        <v>-7.0818619582664499E-2</v>
      </c>
      <c r="H65" s="121">
        <v>3601</v>
      </c>
      <c r="I65" s="122">
        <v>-0.15469483568075099</v>
      </c>
      <c r="J65" s="121">
        <v>58322</v>
      </c>
      <c r="K65" s="122">
        <v>-7.5296094877201888E-2</v>
      </c>
      <c r="L65" s="121">
        <v>7064</v>
      </c>
      <c r="M65" s="122">
        <v>3.9740947895201599E-2</v>
      </c>
      <c r="N65" s="121">
        <v>65386</v>
      </c>
      <c r="O65" s="122">
        <v>-6.4109353753667789E-2</v>
      </c>
      <c r="P65" s="128"/>
      <c r="Q65" s="124"/>
      <c r="R65" s="124"/>
      <c r="S65" s="133">
        <v>43236</v>
      </c>
      <c r="T65" s="133">
        <v>15575</v>
      </c>
      <c r="U65" s="133">
        <v>4260</v>
      </c>
      <c r="V65" s="133">
        <v>63071</v>
      </c>
      <c r="W65" s="133">
        <v>6794</v>
      </c>
      <c r="X65" s="133">
        <v>69865</v>
      </c>
      <c r="Y65" s="124"/>
      <c r="Z65" s="124"/>
    </row>
  </sheetData>
  <pageMargins left="0.23622047244094491" right="0.23622047244094491" top="0.35433070866141736" bottom="0.15748031496062992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baseColWidth="10" defaultColWidth="9.109375" defaultRowHeight="10.199999999999999" x14ac:dyDescent="0.2"/>
  <cols>
    <col min="1" max="1" width="21" style="107" customWidth="1"/>
    <col min="2" max="2" width="4.6640625" style="107" bestFit="1" customWidth="1"/>
    <col min="3" max="3" width="23.6640625" style="107" bestFit="1" customWidth="1"/>
    <col min="4" max="18" width="12.6640625" style="107" customWidth="1"/>
    <col min="19" max="19" width="9.44140625" style="107" hidden="1" customWidth="1"/>
    <col min="20" max="20" width="15.33203125" style="107" hidden="1" customWidth="1"/>
    <col min="21" max="21" width="6.6640625" style="107" hidden="1" customWidth="1"/>
    <col min="22" max="22" width="32.44140625" style="107" hidden="1" customWidth="1"/>
    <col min="23" max="23" width="23.33203125" style="107" hidden="1" customWidth="1"/>
    <col min="24" max="16384" width="9.109375" style="107"/>
  </cols>
  <sheetData>
    <row r="1" spans="1:23" ht="15.6" x14ac:dyDescent="0.3">
      <c r="A1" s="129" t="s">
        <v>243</v>
      </c>
    </row>
    <row r="4" spans="1:23" ht="20.399999999999999" x14ac:dyDescent="0.2">
      <c r="A4" s="108" t="s">
        <v>59</v>
      </c>
      <c r="B4" s="108" t="s">
        <v>60</v>
      </c>
      <c r="C4" s="108" t="s">
        <v>61</v>
      </c>
      <c r="D4" s="109" t="s">
        <v>244</v>
      </c>
      <c r="E4" s="109" t="s">
        <v>245</v>
      </c>
      <c r="F4" s="109" t="s">
        <v>246</v>
      </c>
      <c r="G4" s="109" t="s">
        <v>247</v>
      </c>
      <c r="H4" s="109" t="s">
        <v>248</v>
      </c>
      <c r="I4" s="109" t="s">
        <v>249</v>
      </c>
      <c r="J4" s="109" t="s">
        <v>250</v>
      </c>
      <c r="K4" s="109" t="s">
        <v>251</v>
      </c>
      <c r="L4" s="109" t="s">
        <v>252</v>
      </c>
      <c r="M4" s="109" t="s">
        <v>253</v>
      </c>
      <c r="N4" s="109" t="s">
        <v>254</v>
      </c>
      <c r="O4" s="109" t="s">
        <v>255</v>
      </c>
      <c r="P4" s="109" t="s">
        <v>62</v>
      </c>
      <c r="Q4" s="109" t="s">
        <v>256</v>
      </c>
      <c r="R4" s="109" t="s">
        <v>63</v>
      </c>
      <c r="S4" s="110" t="s">
        <v>64</v>
      </c>
      <c r="T4" s="110" t="s">
        <v>65</v>
      </c>
      <c r="U4" s="110" t="s">
        <v>66</v>
      </c>
      <c r="V4" s="110" t="s">
        <v>67</v>
      </c>
      <c r="W4" s="110" t="s">
        <v>68</v>
      </c>
    </row>
    <row r="5" spans="1:23" x14ac:dyDescent="0.2">
      <c r="A5" s="111" t="s">
        <v>69</v>
      </c>
      <c r="B5" s="111" t="s">
        <v>70</v>
      </c>
      <c r="C5" s="111" t="s">
        <v>71</v>
      </c>
      <c r="D5" s="112">
        <v>561280</v>
      </c>
      <c r="E5" s="130">
        <v>668233</v>
      </c>
      <c r="F5" s="113">
        <v>-0.16005345440886601</v>
      </c>
      <c r="G5" s="112">
        <v>6937794</v>
      </c>
      <c r="H5" s="130">
        <v>7988939</v>
      </c>
      <c r="I5" s="113">
        <v>-0.131575043945135</v>
      </c>
      <c r="J5" s="130">
        <v>1742894</v>
      </c>
      <c r="K5" s="130">
        <v>1738410</v>
      </c>
      <c r="L5" s="113">
        <v>2.57936850340253E-3</v>
      </c>
      <c r="M5" s="112">
        <v>481934</v>
      </c>
      <c r="N5" s="130">
        <v>523865</v>
      </c>
      <c r="O5" s="113">
        <v>-8.0041613774541193E-2</v>
      </c>
      <c r="P5" s="112">
        <v>9723902</v>
      </c>
      <c r="Q5" s="130">
        <v>10919447</v>
      </c>
      <c r="R5" s="113">
        <v>-0.109487687425929</v>
      </c>
      <c r="S5" s="114">
        <v>1</v>
      </c>
      <c r="T5" s="111" t="s">
        <v>72</v>
      </c>
      <c r="U5" s="111" t="s">
        <v>73</v>
      </c>
      <c r="V5" s="111" t="s">
        <v>74</v>
      </c>
      <c r="W5" s="111" t="s">
        <v>74</v>
      </c>
    </row>
    <row r="6" spans="1:23" x14ac:dyDescent="0.2">
      <c r="A6" s="115" t="s">
        <v>75</v>
      </c>
      <c r="B6" s="111" t="s">
        <v>76</v>
      </c>
      <c r="C6" s="111" t="s">
        <v>77</v>
      </c>
      <c r="D6" s="112">
        <v>219267</v>
      </c>
      <c r="E6" s="130">
        <v>520311</v>
      </c>
      <c r="F6" s="113">
        <v>-0.57858473105508101</v>
      </c>
      <c r="G6" s="112">
        <v>12969</v>
      </c>
      <c r="H6" s="130">
        <v>23005</v>
      </c>
      <c r="I6" s="113">
        <v>-0.43625298848076499</v>
      </c>
      <c r="J6" s="130">
        <v>396832</v>
      </c>
      <c r="K6" s="130">
        <v>213739</v>
      </c>
      <c r="L6" s="113">
        <v>0.85661952194030988</v>
      </c>
      <c r="M6" s="112">
        <v>103</v>
      </c>
      <c r="N6" s="130">
        <v>2</v>
      </c>
      <c r="O6" s="113">
        <v>50.5</v>
      </c>
      <c r="P6" s="112">
        <v>629171</v>
      </c>
      <c r="Q6" s="130">
        <v>757057</v>
      </c>
      <c r="R6" s="113">
        <v>-0.168925193215306</v>
      </c>
      <c r="S6" s="116">
        <v>2</v>
      </c>
      <c r="T6" s="111" t="s">
        <v>72</v>
      </c>
      <c r="U6" s="111" t="s">
        <v>72</v>
      </c>
      <c r="V6" s="111" t="s">
        <v>78</v>
      </c>
      <c r="W6" s="111" t="s">
        <v>79</v>
      </c>
    </row>
    <row r="7" spans="1:23" x14ac:dyDescent="0.2">
      <c r="A7" s="117"/>
      <c r="B7" s="111" t="s">
        <v>80</v>
      </c>
      <c r="C7" s="111" t="s">
        <v>81</v>
      </c>
      <c r="D7" s="112">
        <v>90931</v>
      </c>
      <c r="E7" s="130">
        <v>121128</v>
      </c>
      <c r="F7" s="113">
        <v>-0.24929826299451799</v>
      </c>
      <c r="G7" s="112">
        <v>441870</v>
      </c>
      <c r="H7" s="130">
        <v>178536</v>
      </c>
      <c r="I7" s="113">
        <v>1.47496303266568</v>
      </c>
      <c r="J7" s="130">
        <v>160207</v>
      </c>
      <c r="K7" s="130">
        <v>194800</v>
      </c>
      <c r="L7" s="113">
        <v>-0.17758213552361402</v>
      </c>
      <c r="M7" s="112">
        <v>3330</v>
      </c>
      <c r="N7" s="130">
        <v>4022</v>
      </c>
      <c r="O7" s="113">
        <v>-0.17205370462456498</v>
      </c>
      <c r="P7" s="112">
        <v>696338</v>
      </c>
      <c r="Q7" s="130">
        <v>498486</v>
      </c>
      <c r="R7" s="113">
        <v>0.39690583085583103</v>
      </c>
      <c r="S7" s="118">
        <v>0</v>
      </c>
      <c r="T7" s="111" t="s">
        <v>72</v>
      </c>
      <c r="U7" s="111" t="s">
        <v>72</v>
      </c>
      <c r="V7" s="111" t="s">
        <v>82</v>
      </c>
      <c r="W7" s="111" t="s">
        <v>79</v>
      </c>
    </row>
    <row r="8" spans="1:23" x14ac:dyDescent="0.2">
      <c r="A8" s="119"/>
      <c r="B8" s="111" t="s">
        <v>83</v>
      </c>
      <c r="C8" s="111" t="s">
        <v>84</v>
      </c>
      <c r="D8" s="112">
        <v>80137</v>
      </c>
      <c r="E8" s="130">
        <v>87850</v>
      </c>
      <c r="F8" s="113">
        <v>-8.77973819009676E-2</v>
      </c>
      <c r="G8" s="112">
        <v>1595</v>
      </c>
      <c r="H8" s="130">
        <v>2878</v>
      </c>
      <c r="I8" s="113">
        <v>-0.44579569145239706</v>
      </c>
      <c r="J8" s="130">
        <v>355062</v>
      </c>
      <c r="K8" s="130">
        <v>381819</v>
      </c>
      <c r="L8" s="113">
        <v>-7.0077706976342205E-2</v>
      </c>
      <c r="M8" s="112">
        <v>0</v>
      </c>
      <c r="N8" s="130">
        <v>0</v>
      </c>
      <c r="O8" s="113">
        <v>0</v>
      </c>
      <c r="P8" s="112">
        <v>436794</v>
      </c>
      <c r="Q8" s="130">
        <v>472547</v>
      </c>
      <c r="R8" s="113">
        <v>-7.5660198879688195E-2</v>
      </c>
      <c r="S8" s="118">
        <v>0</v>
      </c>
      <c r="T8" s="111" t="s">
        <v>72</v>
      </c>
      <c r="U8" s="111" t="s">
        <v>72</v>
      </c>
      <c r="V8" s="111" t="s">
        <v>85</v>
      </c>
      <c r="W8" s="111" t="s">
        <v>79</v>
      </c>
    </row>
    <row r="9" spans="1:23" x14ac:dyDescent="0.2">
      <c r="A9" s="120" t="s">
        <v>86</v>
      </c>
      <c r="B9" s="120">
        <v>0</v>
      </c>
      <c r="C9" s="120">
        <v>0</v>
      </c>
      <c r="D9" s="121">
        <v>390335</v>
      </c>
      <c r="E9" s="126">
        <v>729289</v>
      </c>
      <c r="F9" s="122">
        <v>-0.46477322433219198</v>
      </c>
      <c r="G9" s="121">
        <v>456434</v>
      </c>
      <c r="H9" s="126">
        <v>204419</v>
      </c>
      <c r="I9" s="122">
        <v>1.2328354996355499</v>
      </c>
      <c r="J9" s="126">
        <v>912101</v>
      </c>
      <c r="K9" s="126">
        <v>790358</v>
      </c>
      <c r="L9" s="122">
        <v>0.15403525997079801</v>
      </c>
      <c r="M9" s="121">
        <v>3433</v>
      </c>
      <c r="N9" s="126">
        <v>4024</v>
      </c>
      <c r="O9" s="122">
        <v>-0.14686878727634201</v>
      </c>
      <c r="P9" s="121">
        <v>1762303</v>
      </c>
      <c r="Q9" s="126">
        <v>1728090</v>
      </c>
      <c r="R9" s="122">
        <v>1.97981586607179E-2</v>
      </c>
      <c r="S9" s="123">
        <v>0</v>
      </c>
      <c r="T9" s="124">
        <v>0</v>
      </c>
      <c r="U9" s="124">
        <v>0</v>
      </c>
      <c r="V9" s="124">
        <v>0</v>
      </c>
      <c r="W9" s="124">
        <v>0</v>
      </c>
    </row>
    <row r="10" spans="1:23" x14ac:dyDescent="0.2">
      <c r="A10" s="115" t="s">
        <v>87</v>
      </c>
      <c r="B10" s="111" t="s">
        <v>88</v>
      </c>
      <c r="C10" s="111" t="s">
        <v>89</v>
      </c>
      <c r="D10" s="112">
        <v>51667</v>
      </c>
      <c r="E10" s="130">
        <v>59319</v>
      </c>
      <c r="F10" s="113">
        <v>-0.12899745444124103</v>
      </c>
      <c r="G10" s="112">
        <v>410</v>
      </c>
      <c r="H10" s="130">
        <v>0</v>
      </c>
      <c r="I10" s="113">
        <v>0</v>
      </c>
      <c r="J10" s="130">
        <v>176977</v>
      </c>
      <c r="K10" s="130">
        <v>12067</v>
      </c>
      <c r="L10" s="113">
        <v>13.666197066379398</v>
      </c>
      <c r="M10" s="112">
        <v>0</v>
      </c>
      <c r="N10" s="130">
        <v>0</v>
      </c>
      <c r="O10" s="113">
        <v>0</v>
      </c>
      <c r="P10" s="112">
        <v>229054</v>
      </c>
      <c r="Q10" s="130">
        <v>71386</v>
      </c>
      <c r="R10" s="113">
        <v>2.2086683663463398</v>
      </c>
      <c r="S10" s="116">
        <v>3</v>
      </c>
      <c r="T10" s="111" t="s">
        <v>72</v>
      </c>
      <c r="U10" s="111" t="s">
        <v>72</v>
      </c>
      <c r="V10" s="111" t="s">
        <v>90</v>
      </c>
      <c r="W10" s="111" t="s">
        <v>91</v>
      </c>
    </row>
    <row r="11" spans="1:23" x14ac:dyDescent="0.2">
      <c r="A11" s="117"/>
      <c r="B11" s="111" t="s">
        <v>92</v>
      </c>
      <c r="C11" s="111" t="s">
        <v>93</v>
      </c>
      <c r="D11" s="112">
        <v>22041</v>
      </c>
      <c r="E11" s="130">
        <v>89223</v>
      </c>
      <c r="F11" s="113">
        <v>-0.75296728422043602</v>
      </c>
      <c r="G11" s="112">
        <v>20</v>
      </c>
      <c r="H11" s="130">
        <v>2144</v>
      </c>
      <c r="I11" s="113">
        <v>-0.99067164179104505</v>
      </c>
      <c r="J11" s="130">
        <v>69</v>
      </c>
      <c r="K11" s="130">
        <v>34</v>
      </c>
      <c r="L11" s="113">
        <v>1.0294117647058798</v>
      </c>
      <c r="M11" s="112">
        <v>0</v>
      </c>
      <c r="N11" s="130">
        <v>0</v>
      </c>
      <c r="O11" s="113">
        <v>0</v>
      </c>
      <c r="P11" s="112">
        <v>22130</v>
      </c>
      <c r="Q11" s="130">
        <v>91401</v>
      </c>
      <c r="R11" s="113">
        <v>-0.75788011072088901</v>
      </c>
      <c r="S11" s="118">
        <v>0</v>
      </c>
      <c r="T11" s="111" t="s">
        <v>72</v>
      </c>
      <c r="U11" s="111" t="s">
        <v>72</v>
      </c>
      <c r="V11" s="111" t="s">
        <v>94</v>
      </c>
      <c r="W11" s="111" t="s">
        <v>91</v>
      </c>
    </row>
    <row r="12" spans="1:23" x14ac:dyDescent="0.2">
      <c r="A12" s="117"/>
      <c r="B12" s="111" t="s">
        <v>95</v>
      </c>
      <c r="C12" s="111" t="s">
        <v>96</v>
      </c>
      <c r="D12" s="112">
        <v>95897</v>
      </c>
      <c r="E12" s="130">
        <v>111951</v>
      </c>
      <c r="F12" s="113">
        <v>-0.143402024099829</v>
      </c>
      <c r="G12" s="112">
        <v>260</v>
      </c>
      <c r="H12" s="130">
        <v>597</v>
      </c>
      <c r="I12" s="113">
        <v>-0.56448911222780607</v>
      </c>
      <c r="J12" s="130">
        <v>889</v>
      </c>
      <c r="K12" s="130">
        <v>4997</v>
      </c>
      <c r="L12" s="113">
        <v>-0.82209325595357197</v>
      </c>
      <c r="M12" s="112">
        <v>0</v>
      </c>
      <c r="N12" s="130">
        <v>0</v>
      </c>
      <c r="O12" s="113">
        <v>0</v>
      </c>
      <c r="P12" s="112">
        <v>97046</v>
      </c>
      <c r="Q12" s="130">
        <v>117545</v>
      </c>
      <c r="R12" s="113">
        <v>-0.174392785741631</v>
      </c>
      <c r="S12" s="118">
        <v>0</v>
      </c>
      <c r="T12" s="111" t="s">
        <v>72</v>
      </c>
      <c r="U12" s="111" t="s">
        <v>72</v>
      </c>
      <c r="V12" s="111" t="s">
        <v>97</v>
      </c>
      <c r="W12" s="111" t="s">
        <v>91</v>
      </c>
    </row>
    <row r="13" spans="1:23" x14ac:dyDescent="0.2">
      <c r="A13" s="119"/>
      <c r="B13" s="111" t="s">
        <v>98</v>
      </c>
      <c r="C13" s="111" t="s">
        <v>99</v>
      </c>
      <c r="D13" s="112">
        <v>31999</v>
      </c>
      <c r="E13" s="130">
        <v>37665</v>
      </c>
      <c r="F13" s="113">
        <v>-0.15043143501924899</v>
      </c>
      <c r="G13" s="112">
        <v>988</v>
      </c>
      <c r="H13" s="130">
        <v>1409</v>
      </c>
      <c r="I13" s="113">
        <v>-0.29879347054648703</v>
      </c>
      <c r="J13" s="130">
        <v>408</v>
      </c>
      <c r="K13" s="130">
        <v>309</v>
      </c>
      <c r="L13" s="113">
        <v>0.32038834951456296</v>
      </c>
      <c r="M13" s="112">
        <v>0</v>
      </c>
      <c r="N13" s="130">
        <v>0</v>
      </c>
      <c r="O13" s="113">
        <v>0</v>
      </c>
      <c r="P13" s="112">
        <v>33395</v>
      </c>
      <c r="Q13" s="130">
        <v>39383</v>
      </c>
      <c r="R13" s="113">
        <v>-0.152045298732956</v>
      </c>
      <c r="S13" s="118">
        <v>0</v>
      </c>
      <c r="T13" s="111" t="s">
        <v>72</v>
      </c>
      <c r="U13" s="111" t="s">
        <v>72</v>
      </c>
      <c r="V13" s="111" t="s">
        <v>100</v>
      </c>
      <c r="W13" s="111" t="s">
        <v>91</v>
      </c>
    </row>
    <row r="14" spans="1:23" x14ac:dyDescent="0.2">
      <c r="A14" s="120" t="s">
        <v>86</v>
      </c>
      <c r="B14" s="120">
        <v>0</v>
      </c>
      <c r="C14" s="120">
        <v>0</v>
      </c>
      <c r="D14" s="121">
        <v>201604</v>
      </c>
      <c r="E14" s="126">
        <v>298158</v>
      </c>
      <c r="F14" s="122">
        <v>-0.32383501365048101</v>
      </c>
      <c r="G14" s="121">
        <v>1678</v>
      </c>
      <c r="H14" s="126">
        <v>4150</v>
      </c>
      <c r="I14" s="122">
        <v>-0.59566265060240997</v>
      </c>
      <c r="J14" s="126">
        <v>178343</v>
      </c>
      <c r="K14" s="126">
        <v>17407</v>
      </c>
      <c r="L14" s="122">
        <v>9.2454759579479493</v>
      </c>
      <c r="M14" s="121">
        <v>0</v>
      </c>
      <c r="N14" s="126">
        <v>0</v>
      </c>
      <c r="O14" s="122">
        <v>0</v>
      </c>
      <c r="P14" s="121">
        <v>381625</v>
      </c>
      <c r="Q14" s="126">
        <v>319715</v>
      </c>
      <c r="R14" s="122">
        <v>0.193641211704174</v>
      </c>
      <c r="S14" s="123">
        <v>0</v>
      </c>
      <c r="T14" s="124">
        <v>0</v>
      </c>
      <c r="U14" s="124">
        <v>0</v>
      </c>
      <c r="V14" s="124">
        <v>0</v>
      </c>
      <c r="W14" s="124">
        <v>0</v>
      </c>
    </row>
    <row r="15" spans="1:23" x14ac:dyDescent="0.2">
      <c r="A15" s="115" t="s">
        <v>101</v>
      </c>
      <c r="B15" s="111" t="s">
        <v>102</v>
      </c>
      <c r="C15" s="111" t="s">
        <v>103</v>
      </c>
      <c r="D15" s="112">
        <v>17808</v>
      </c>
      <c r="E15" s="130">
        <v>21818</v>
      </c>
      <c r="F15" s="113">
        <v>-0.183793198276652</v>
      </c>
      <c r="G15" s="112">
        <v>10</v>
      </c>
      <c r="H15" s="130">
        <v>0</v>
      </c>
      <c r="I15" s="113">
        <v>0</v>
      </c>
      <c r="J15" s="130">
        <v>969</v>
      </c>
      <c r="K15" s="130">
        <v>198</v>
      </c>
      <c r="L15" s="113">
        <v>3.89393939393939</v>
      </c>
      <c r="M15" s="112">
        <v>0</v>
      </c>
      <c r="N15" s="130">
        <v>0</v>
      </c>
      <c r="O15" s="113">
        <v>0</v>
      </c>
      <c r="P15" s="112">
        <v>18787</v>
      </c>
      <c r="Q15" s="130">
        <v>22016</v>
      </c>
      <c r="R15" s="113">
        <v>-0.146666061046512</v>
      </c>
      <c r="S15" s="116">
        <v>4</v>
      </c>
      <c r="T15" s="111" t="s">
        <v>72</v>
      </c>
      <c r="U15" s="111" t="s">
        <v>72</v>
      </c>
      <c r="V15" s="111" t="s">
        <v>104</v>
      </c>
      <c r="W15" s="111" t="s">
        <v>105</v>
      </c>
    </row>
    <row r="16" spans="1:23" x14ac:dyDescent="0.2">
      <c r="A16" s="117"/>
      <c r="B16" s="111" t="s">
        <v>106</v>
      </c>
      <c r="C16" s="111" t="s">
        <v>107</v>
      </c>
      <c r="D16" s="112">
        <v>4772</v>
      </c>
      <c r="E16" s="130">
        <v>4778</v>
      </c>
      <c r="F16" s="113">
        <v>-1.25575554625366E-3</v>
      </c>
      <c r="G16" s="112">
        <v>0</v>
      </c>
      <c r="H16" s="130">
        <v>0</v>
      </c>
      <c r="I16" s="113">
        <v>0</v>
      </c>
      <c r="J16" s="130">
        <v>0</v>
      </c>
      <c r="K16" s="130">
        <v>10</v>
      </c>
      <c r="L16" s="113">
        <v>-1</v>
      </c>
      <c r="M16" s="112">
        <v>0</v>
      </c>
      <c r="N16" s="130">
        <v>0</v>
      </c>
      <c r="O16" s="113">
        <v>0</v>
      </c>
      <c r="P16" s="112">
        <v>4772</v>
      </c>
      <c r="Q16" s="130">
        <v>4788</v>
      </c>
      <c r="R16" s="113">
        <v>-3.3416875522138704E-3</v>
      </c>
      <c r="S16" s="118">
        <v>0</v>
      </c>
      <c r="T16" s="111" t="s">
        <v>72</v>
      </c>
      <c r="U16" s="111" t="s">
        <v>72</v>
      </c>
      <c r="V16" s="111" t="s">
        <v>108</v>
      </c>
      <c r="W16" s="111" t="s">
        <v>105</v>
      </c>
    </row>
    <row r="17" spans="1:23" x14ac:dyDescent="0.2">
      <c r="A17" s="117"/>
      <c r="B17" s="111" t="s">
        <v>109</v>
      </c>
      <c r="C17" s="111" t="s">
        <v>110</v>
      </c>
      <c r="D17" s="112">
        <v>23526</v>
      </c>
      <c r="E17" s="130">
        <v>25780</v>
      </c>
      <c r="F17" s="113">
        <v>-8.7432117920868899E-2</v>
      </c>
      <c r="G17" s="112">
        <v>140</v>
      </c>
      <c r="H17" s="130">
        <v>24238</v>
      </c>
      <c r="I17" s="113">
        <v>-0.99422394587012097</v>
      </c>
      <c r="J17" s="130">
        <v>751</v>
      </c>
      <c r="K17" s="130">
        <v>1299</v>
      </c>
      <c r="L17" s="113">
        <v>-0.421862971516551</v>
      </c>
      <c r="M17" s="112">
        <v>0</v>
      </c>
      <c r="N17" s="130">
        <v>1719</v>
      </c>
      <c r="O17" s="113">
        <v>-1</v>
      </c>
      <c r="P17" s="112">
        <v>24417</v>
      </c>
      <c r="Q17" s="130">
        <v>53036</v>
      </c>
      <c r="R17" s="113">
        <v>-0.53961460140282114</v>
      </c>
      <c r="S17" s="118">
        <v>0</v>
      </c>
      <c r="T17" s="111" t="s">
        <v>72</v>
      </c>
      <c r="U17" s="111" t="s">
        <v>72</v>
      </c>
      <c r="V17" s="111" t="s">
        <v>111</v>
      </c>
      <c r="W17" s="111" t="s">
        <v>105</v>
      </c>
    </row>
    <row r="18" spans="1:23" x14ac:dyDescent="0.2">
      <c r="A18" s="117"/>
      <c r="B18" s="111" t="s">
        <v>112</v>
      </c>
      <c r="C18" s="111" t="s">
        <v>113</v>
      </c>
      <c r="D18" s="112">
        <v>18379</v>
      </c>
      <c r="E18" s="130">
        <v>17084</v>
      </c>
      <c r="F18" s="113">
        <v>7.5801919925076094E-2</v>
      </c>
      <c r="G18" s="112">
        <v>160</v>
      </c>
      <c r="H18" s="130">
        <v>240</v>
      </c>
      <c r="I18" s="113">
        <v>-0.33333333333333298</v>
      </c>
      <c r="J18" s="130">
        <v>6</v>
      </c>
      <c r="K18" s="130">
        <v>0</v>
      </c>
      <c r="L18" s="113">
        <v>0</v>
      </c>
      <c r="M18" s="112">
        <v>0</v>
      </c>
      <c r="N18" s="130">
        <v>0</v>
      </c>
      <c r="O18" s="113">
        <v>0</v>
      </c>
      <c r="P18" s="112">
        <v>18545</v>
      </c>
      <c r="Q18" s="130">
        <v>17324</v>
      </c>
      <c r="R18" s="113">
        <v>7.0480258600785009E-2</v>
      </c>
      <c r="S18" s="118">
        <v>0</v>
      </c>
      <c r="T18" s="111" t="s">
        <v>72</v>
      </c>
      <c r="U18" s="111" t="s">
        <v>72</v>
      </c>
      <c r="V18" s="111" t="s">
        <v>114</v>
      </c>
      <c r="W18" s="111" t="s">
        <v>105</v>
      </c>
    </row>
    <row r="19" spans="1:23" x14ac:dyDescent="0.2">
      <c r="A19" s="117"/>
      <c r="B19" s="111" t="s">
        <v>115</v>
      </c>
      <c r="C19" s="111" t="s">
        <v>116</v>
      </c>
      <c r="D19" s="112">
        <v>23615</v>
      </c>
      <c r="E19" s="130">
        <v>29613</v>
      </c>
      <c r="F19" s="113">
        <v>-0.20254617904298799</v>
      </c>
      <c r="G19" s="112">
        <v>0</v>
      </c>
      <c r="H19" s="130">
        <v>0</v>
      </c>
      <c r="I19" s="113">
        <v>0</v>
      </c>
      <c r="J19" s="130">
        <v>366</v>
      </c>
      <c r="K19" s="130">
        <v>1291</v>
      </c>
      <c r="L19" s="113">
        <v>-0.71649883810999204</v>
      </c>
      <c r="M19" s="112">
        <v>0</v>
      </c>
      <c r="N19" s="130">
        <v>0</v>
      </c>
      <c r="O19" s="113">
        <v>0</v>
      </c>
      <c r="P19" s="112">
        <v>23981</v>
      </c>
      <c r="Q19" s="130">
        <v>30904</v>
      </c>
      <c r="R19" s="113">
        <v>-0.22401630856846999</v>
      </c>
      <c r="S19" s="118">
        <v>0</v>
      </c>
      <c r="T19" s="111" t="s">
        <v>72</v>
      </c>
      <c r="U19" s="111" t="s">
        <v>72</v>
      </c>
      <c r="V19" s="111" t="s">
        <v>117</v>
      </c>
      <c r="W19" s="111" t="s">
        <v>105</v>
      </c>
    </row>
    <row r="20" spans="1:23" x14ac:dyDescent="0.2">
      <c r="A20" s="117"/>
      <c r="B20" s="111" t="s">
        <v>118</v>
      </c>
      <c r="C20" s="111" t="s">
        <v>119</v>
      </c>
      <c r="D20" s="112">
        <v>8102</v>
      </c>
      <c r="E20" s="130">
        <v>9099</v>
      </c>
      <c r="F20" s="113">
        <v>-0.109572480492362</v>
      </c>
      <c r="G20" s="112">
        <v>0</v>
      </c>
      <c r="H20" s="130">
        <v>0</v>
      </c>
      <c r="I20" s="113">
        <v>0</v>
      </c>
      <c r="J20" s="130">
        <v>70</v>
      </c>
      <c r="K20" s="130">
        <v>58</v>
      </c>
      <c r="L20" s="113">
        <v>0.20689655172413801</v>
      </c>
      <c r="M20" s="112">
        <v>0</v>
      </c>
      <c r="N20" s="130">
        <v>0</v>
      </c>
      <c r="O20" s="113">
        <v>0</v>
      </c>
      <c r="P20" s="112">
        <v>8172</v>
      </c>
      <c r="Q20" s="130">
        <v>9157</v>
      </c>
      <c r="R20" s="113">
        <v>-0.107567980779731</v>
      </c>
      <c r="S20" s="118">
        <v>0</v>
      </c>
      <c r="T20" s="111" t="s">
        <v>72</v>
      </c>
      <c r="U20" s="111" t="s">
        <v>72</v>
      </c>
      <c r="V20" s="111" t="s">
        <v>120</v>
      </c>
      <c r="W20" s="111" t="s">
        <v>105</v>
      </c>
    </row>
    <row r="21" spans="1:23" x14ac:dyDescent="0.2">
      <c r="A21" s="117"/>
      <c r="B21" s="111" t="s">
        <v>121</v>
      </c>
      <c r="C21" s="111" t="s">
        <v>122</v>
      </c>
      <c r="D21" s="112">
        <v>0</v>
      </c>
      <c r="E21" s="130">
        <v>53</v>
      </c>
      <c r="F21" s="113">
        <v>-1</v>
      </c>
      <c r="G21" s="112">
        <v>0</v>
      </c>
      <c r="H21" s="130">
        <v>0</v>
      </c>
      <c r="I21" s="113">
        <v>0</v>
      </c>
      <c r="J21" s="130">
        <v>0</v>
      </c>
      <c r="K21" s="130">
        <v>1181</v>
      </c>
      <c r="L21" s="113">
        <v>-1</v>
      </c>
      <c r="M21" s="112">
        <v>0</v>
      </c>
      <c r="N21" s="130">
        <v>0</v>
      </c>
      <c r="O21" s="113">
        <v>0</v>
      </c>
      <c r="P21" s="112">
        <v>0</v>
      </c>
      <c r="Q21" s="130">
        <v>1234</v>
      </c>
      <c r="R21" s="113">
        <v>-1</v>
      </c>
      <c r="S21" s="118">
        <v>0</v>
      </c>
      <c r="T21" s="111" t="s">
        <v>72</v>
      </c>
      <c r="U21" s="111" t="s">
        <v>72</v>
      </c>
      <c r="V21" s="111" t="s">
        <v>123</v>
      </c>
      <c r="W21" s="111" t="s">
        <v>105</v>
      </c>
    </row>
    <row r="22" spans="1:23" x14ac:dyDescent="0.2">
      <c r="A22" s="117"/>
      <c r="B22" s="111" t="s">
        <v>124</v>
      </c>
      <c r="C22" s="111" t="s">
        <v>125</v>
      </c>
      <c r="D22" s="112">
        <v>25048</v>
      </c>
      <c r="E22" s="130">
        <v>22588</v>
      </c>
      <c r="F22" s="113">
        <v>0.108907384451921</v>
      </c>
      <c r="G22" s="112">
        <v>0</v>
      </c>
      <c r="H22" s="130">
        <v>0</v>
      </c>
      <c r="I22" s="113">
        <v>0</v>
      </c>
      <c r="J22" s="130">
        <v>225594</v>
      </c>
      <c r="K22" s="130">
        <v>226840</v>
      </c>
      <c r="L22" s="113">
        <v>-5.4928584023981701E-3</v>
      </c>
      <c r="M22" s="112">
        <v>0</v>
      </c>
      <c r="N22" s="130">
        <v>0</v>
      </c>
      <c r="O22" s="113">
        <v>0</v>
      </c>
      <c r="P22" s="112">
        <v>250642</v>
      </c>
      <c r="Q22" s="130">
        <v>249428</v>
      </c>
      <c r="R22" s="113">
        <v>4.8671360071844399E-3</v>
      </c>
      <c r="S22" s="118">
        <v>0</v>
      </c>
      <c r="T22" s="111" t="s">
        <v>72</v>
      </c>
      <c r="U22" s="111" t="s">
        <v>72</v>
      </c>
      <c r="V22" s="111" t="s">
        <v>126</v>
      </c>
      <c r="W22" s="111" t="s">
        <v>105</v>
      </c>
    </row>
    <row r="23" spans="1:23" x14ac:dyDescent="0.2">
      <c r="A23" s="119"/>
      <c r="B23" s="111" t="s">
        <v>127</v>
      </c>
      <c r="C23" s="111" t="s">
        <v>128</v>
      </c>
      <c r="D23" s="112">
        <v>55394</v>
      </c>
      <c r="E23" s="130">
        <v>21250</v>
      </c>
      <c r="F23" s="113">
        <v>1.6067764705882399</v>
      </c>
      <c r="G23" s="112">
        <v>0</v>
      </c>
      <c r="H23" s="130">
        <v>0</v>
      </c>
      <c r="I23" s="113">
        <v>0</v>
      </c>
      <c r="J23" s="130">
        <v>172</v>
      </c>
      <c r="K23" s="130">
        <v>73</v>
      </c>
      <c r="L23" s="113">
        <v>1.3561643835616399</v>
      </c>
      <c r="M23" s="112">
        <v>0</v>
      </c>
      <c r="N23" s="130">
        <v>0</v>
      </c>
      <c r="O23" s="113">
        <v>0</v>
      </c>
      <c r="P23" s="112">
        <v>55566</v>
      </c>
      <c r="Q23" s="130">
        <v>21323</v>
      </c>
      <c r="R23" s="113">
        <v>1.60591849176945</v>
      </c>
      <c r="S23" s="118">
        <v>0</v>
      </c>
      <c r="T23" s="111" t="s">
        <v>72</v>
      </c>
      <c r="U23" s="111" t="s">
        <v>72</v>
      </c>
      <c r="V23" s="111" t="s">
        <v>129</v>
      </c>
      <c r="W23" s="111" t="s">
        <v>105</v>
      </c>
    </row>
    <row r="24" spans="1:23" x14ac:dyDescent="0.2">
      <c r="A24" s="120" t="s">
        <v>86</v>
      </c>
      <c r="B24" s="120">
        <v>0</v>
      </c>
      <c r="C24" s="120">
        <v>0</v>
      </c>
      <c r="D24" s="121">
        <v>176644</v>
      </c>
      <c r="E24" s="126">
        <v>152063</v>
      </c>
      <c r="F24" s="122">
        <v>0.16165010554835799</v>
      </c>
      <c r="G24" s="121">
        <v>310</v>
      </c>
      <c r="H24" s="126">
        <v>24478</v>
      </c>
      <c r="I24" s="122">
        <v>-0.98733556663126099</v>
      </c>
      <c r="J24" s="126">
        <v>227928</v>
      </c>
      <c r="K24" s="126">
        <v>230950</v>
      </c>
      <c r="L24" s="122">
        <v>-1.3085083351374802E-2</v>
      </c>
      <c r="M24" s="121">
        <v>0</v>
      </c>
      <c r="N24" s="126">
        <v>1719</v>
      </c>
      <c r="O24" s="122">
        <v>-1</v>
      </c>
      <c r="P24" s="121">
        <v>404882</v>
      </c>
      <c r="Q24" s="126">
        <v>409210</v>
      </c>
      <c r="R24" s="122">
        <v>-1.0576476625693401E-2</v>
      </c>
      <c r="S24" s="123">
        <v>0</v>
      </c>
      <c r="T24" s="124">
        <v>0</v>
      </c>
      <c r="U24" s="124">
        <v>0</v>
      </c>
      <c r="V24" s="124">
        <v>0</v>
      </c>
      <c r="W24" s="124">
        <v>0</v>
      </c>
    </row>
    <row r="25" spans="1:23" x14ac:dyDescent="0.2">
      <c r="A25" s="115" t="s">
        <v>130</v>
      </c>
      <c r="B25" s="111" t="s">
        <v>131</v>
      </c>
      <c r="C25" s="111" t="s">
        <v>132</v>
      </c>
      <c r="D25" s="112">
        <v>0</v>
      </c>
      <c r="E25" s="130">
        <v>90</v>
      </c>
      <c r="F25" s="113">
        <v>-1</v>
      </c>
      <c r="G25" s="112">
        <v>0</v>
      </c>
      <c r="H25" s="130">
        <v>0</v>
      </c>
      <c r="I25" s="113">
        <v>0</v>
      </c>
      <c r="J25" s="130">
        <v>0</v>
      </c>
      <c r="K25" s="130">
        <v>0</v>
      </c>
      <c r="L25" s="113">
        <v>0</v>
      </c>
      <c r="M25" s="112">
        <v>0</v>
      </c>
      <c r="N25" s="130">
        <v>0</v>
      </c>
      <c r="O25" s="113">
        <v>0</v>
      </c>
      <c r="P25" s="112">
        <v>0</v>
      </c>
      <c r="Q25" s="130">
        <v>90</v>
      </c>
      <c r="R25" s="113">
        <v>-1</v>
      </c>
      <c r="S25" s="116">
        <v>5</v>
      </c>
      <c r="T25" s="111" t="s">
        <v>72</v>
      </c>
      <c r="U25" s="111" t="s">
        <v>72</v>
      </c>
      <c r="V25" s="111" t="s">
        <v>133</v>
      </c>
      <c r="W25" s="111" t="s">
        <v>134</v>
      </c>
    </row>
    <row r="26" spans="1:23" x14ac:dyDescent="0.2">
      <c r="A26" s="117"/>
      <c r="B26" s="111" t="s">
        <v>135</v>
      </c>
      <c r="C26" s="111" t="s">
        <v>136</v>
      </c>
      <c r="D26" s="112">
        <v>0</v>
      </c>
      <c r="E26" s="130">
        <v>165</v>
      </c>
      <c r="F26" s="113">
        <v>-1</v>
      </c>
      <c r="G26" s="112">
        <v>0</v>
      </c>
      <c r="H26" s="130">
        <v>0</v>
      </c>
      <c r="I26" s="113">
        <v>0</v>
      </c>
      <c r="J26" s="130">
        <v>0</v>
      </c>
      <c r="K26" s="130">
        <v>299</v>
      </c>
      <c r="L26" s="113">
        <v>-1</v>
      </c>
      <c r="M26" s="112">
        <v>0</v>
      </c>
      <c r="N26" s="130">
        <v>0</v>
      </c>
      <c r="O26" s="113">
        <v>0</v>
      </c>
      <c r="P26" s="112">
        <v>0</v>
      </c>
      <c r="Q26" s="130">
        <v>464</v>
      </c>
      <c r="R26" s="113">
        <v>-1</v>
      </c>
      <c r="S26" s="118">
        <v>0</v>
      </c>
      <c r="T26" s="111" t="s">
        <v>72</v>
      </c>
      <c r="U26" s="111" t="s">
        <v>72</v>
      </c>
      <c r="V26" s="111" t="s">
        <v>137</v>
      </c>
      <c r="W26" s="111" t="s">
        <v>134</v>
      </c>
    </row>
    <row r="27" spans="1:23" x14ac:dyDescent="0.2">
      <c r="A27" s="117"/>
      <c r="B27" s="111" t="s">
        <v>138</v>
      </c>
      <c r="C27" s="111" t="s">
        <v>139</v>
      </c>
      <c r="D27" s="112">
        <v>0</v>
      </c>
      <c r="E27" s="130">
        <v>1675</v>
      </c>
      <c r="F27" s="113">
        <v>-1</v>
      </c>
      <c r="G27" s="112">
        <v>0</v>
      </c>
      <c r="H27" s="130">
        <v>0</v>
      </c>
      <c r="I27" s="113">
        <v>0</v>
      </c>
      <c r="J27" s="130">
        <v>0</v>
      </c>
      <c r="K27" s="130">
        <v>6821</v>
      </c>
      <c r="L27" s="113">
        <v>-1</v>
      </c>
      <c r="M27" s="112">
        <v>0</v>
      </c>
      <c r="N27" s="130">
        <v>0</v>
      </c>
      <c r="O27" s="113">
        <v>0</v>
      </c>
      <c r="P27" s="112">
        <v>0</v>
      </c>
      <c r="Q27" s="130">
        <v>8496</v>
      </c>
      <c r="R27" s="113">
        <v>-1</v>
      </c>
      <c r="S27" s="118">
        <v>0</v>
      </c>
      <c r="T27" s="111" t="s">
        <v>72</v>
      </c>
      <c r="U27" s="111" t="s">
        <v>72</v>
      </c>
      <c r="V27" s="111" t="s">
        <v>140</v>
      </c>
      <c r="W27" s="111" t="s">
        <v>134</v>
      </c>
    </row>
    <row r="28" spans="1:23" x14ac:dyDescent="0.2">
      <c r="A28" s="117"/>
      <c r="B28" s="111" t="s">
        <v>141</v>
      </c>
      <c r="C28" s="111" t="s">
        <v>142</v>
      </c>
      <c r="D28" s="112">
        <v>0</v>
      </c>
      <c r="E28" s="130">
        <v>672</v>
      </c>
      <c r="F28" s="113">
        <v>-1</v>
      </c>
      <c r="G28" s="112">
        <v>0</v>
      </c>
      <c r="H28" s="130">
        <v>0</v>
      </c>
      <c r="I28" s="113">
        <v>0</v>
      </c>
      <c r="J28" s="130">
        <v>0</v>
      </c>
      <c r="K28" s="130">
        <v>194</v>
      </c>
      <c r="L28" s="113">
        <v>-1</v>
      </c>
      <c r="M28" s="112">
        <v>0</v>
      </c>
      <c r="N28" s="130">
        <v>0</v>
      </c>
      <c r="O28" s="113">
        <v>0</v>
      </c>
      <c r="P28" s="112">
        <v>0</v>
      </c>
      <c r="Q28" s="130">
        <v>866</v>
      </c>
      <c r="R28" s="113">
        <v>-1</v>
      </c>
      <c r="S28" s="118">
        <v>0</v>
      </c>
      <c r="T28" s="111" t="s">
        <v>72</v>
      </c>
      <c r="U28" s="111" t="s">
        <v>72</v>
      </c>
      <c r="V28" s="111" t="s">
        <v>143</v>
      </c>
      <c r="W28" s="111" t="s">
        <v>134</v>
      </c>
    </row>
    <row r="29" spans="1:23" x14ac:dyDescent="0.2">
      <c r="A29" s="117"/>
      <c r="B29" s="111" t="s">
        <v>144</v>
      </c>
      <c r="C29" s="111" t="s">
        <v>145</v>
      </c>
      <c r="D29" s="112">
        <v>0</v>
      </c>
      <c r="E29" s="130">
        <v>0</v>
      </c>
      <c r="F29" s="113">
        <v>0</v>
      </c>
      <c r="G29" s="112">
        <v>0</v>
      </c>
      <c r="H29" s="130">
        <v>0</v>
      </c>
      <c r="I29" s="113">
        <v>0</v>
      </c>
      <c r="J29" s="130">
        <v>0</v>
      </c>
      <c r="K29" s="130">
        <v>0</v>
      </c>
      <c r="L29" s="113">
        <v>0</v>
      </c>
      <c r="M29" s="112">
        <v>0</v>
      </c>
      <c r="N29" s="130">
        <v>0</v>
      </c>
      <c r="O29" s="113">
        <v>0</v>
      </c>
      <c r="P29" s="112">
        <v>0</v>
      </c>
      <c r="Q29" s="130">
        <v>0</v>
      </c>
      <c r="R29" s="113">
        <v>0</v>
      </c>
      <c r="S29" s="118">
        <v>0</v>
      </c>
      <c r="T29" s="111" t="s">
        <v>72</v>
      </c>
      <c r="U29" s="111" t="s">
        <v>72</v>
      </c>
      <c r="V29" s="111" t="s">
        <v>146</v>
      </c>
      <c r="W29" s="111" t="s">
        <v>134</v>
      </c>
    </row>
    <row r="30" spans="1:23" x14ac:dyDescent="0.2">
      <c r="A30" s="117"/>
      <c r="B30" s="111" t="s">
        <v>147</v>
      </c>
      <c r="C30" s="111" t="s">
        <v>148</v>
      </c>
      <c r="D30" s="112">
        <v>0</v>
      </c>
      <c r="E30" s="130">
        <v>321</v>
      </c>
      <c r="F30" s="113">
        <v>-1</v>
      </c>
      <c r="G30" s="112">
        <v>0</v>
      </c>
      <c r="H30" s="130">
        <v>0</v>
      </c>
      <c r="I30" s="113">
        <v>0</v>
      </c>
      <c r="J30" s="130">
        <v>0</v>
      </c>
      <c r="K30" s="130">
        <v>0</v>
      </c>
      <c r="L30" s="113">
        <v>0</v>
      </c>
      <c r="M30" s="112">
        <v>0</v>
      </c>
      <c r="N30" s="130">
        <v>0</v>
      </c>
      <c r="O30" s="113">
        <v>0</v>
      </c>
      <c r="P30" s="112">
        <v>0</v>
      </c>
      <c r="Q30" s="130">
        <v>321</v>
      </c>
      <c r="R30" s="113">
        <v>-1</v>
      </c>
      <c r="S30" s="118">
        <v>0</v>
      </c>
      <c r="T30" s="111" t="s">
        <v>72</v>
      </c>
      <c r="U30" s="111" t="s">
        <v>72</v>
      </c>
      <c r="V30" s="111" t="s">
        <v>149</v>
      </c>
      <c r="W30" s="111" t="s">
        <v>134</v>
      </c>
    </row>
    <row r="31" spans="1:23" x14ac:dyDescent="0.2">
      <c r="A31" s="117"/>
      <c r="B31" s="111" t="s">
        <v>150</v>
      </c>
      <c r="C31" s="111" t="s">
        <v>151</v>
      </c>
      <c r="D31" s="112">
        <v>0</v>
      </c>
      <c r="E31" s="130">
        <v>514</v>
      </c>
      <c r="F31" s="113">
        <v>-1</v>
      </c>
      <c r="G31" s="112">
        <v>0</v>
      </c>
      <c r="H31" s="130">
        <v>0</v>
      </c>
      <c r="I31" s="113">
        <v>0</v>
      </c>
      <c r="J31" s="130">
        <v>0</v>
      </c>
      <c r="K31" s="130">
        <v>0</v>
      </c>
      <c r="L31" s="113">
        <v>0</v>
      </c>
      <c r="M31" s="112">
        <v>0</v>
      </c>
      <c r="N31" s="130">
        <v>0</v>
      </c>
      <c r="O31" s="113">
        <v>0</v>
      </c>
      <c r="P31" s="112">
        <v>0</v>
      </c>
      <c r="Q31" s="130">
        <v>514</v>
      </c>
      <c r="R31" s="113">
        <v>-1</v>
      </c>
      <c r="S31" s="118">
        <v>0</v>
      </c>
      <c r="T31" s="111" t="s">
        <v>72</v>
      </c>
      <c r="U31" s="111" t="s">
        <v>72</v>
      </c>
      <c r="V31" s="111" t="s">
        <v>152</v>
      </c>
      <c r="W31" s="111" t="s">
        <v>134</v>
      </c>
    </row>
    <row r="32" spans="1:23" x14ac:dyDescent="0.2">
      <c r="A32" s="117"/>
      <c r="B32" s="111" t="s">
        <v>153</v>
      </c>
      <c r="C32" s="111" t="s">
        <v>154</v>
      </c>
      <c r="D32" s="112">
        <v>0</v>
      </c>
      <c r="E32" s="130">
        <v>1107</v>
      </c>
      <c r="F32" s="113">
        <v>-1</v>
      </c>
      <c r="G32" s="112">
        <v>0</v>
      </c>
      <c r="H32" s="130">
        <v>0</v>
      </c>
      <c r="I32" s="113">
        <v>0</v>
      </c>
      <c r="J32" s="130">
        <v>0</v>
      </c>
      <c r="K32" s="130">
        <v>1992</v>
      </c>
      <c r="L32" s="113">
        <v>-1</v>
      </c>
      <c r="M32" s="112">
        <v>0</v>
      </c>
      <c r="N32" s="130">
        <v>0</v>
      </c>
      <c r="O32" s="113">
        <v>0</v>
      </c>
      <c r="P32" s="112">
        <v>0</v>
      </c>
      <c r="Q32" s="130">
        <v>3099</v>
      </c>
      <c r="R32" s="113">
        <v>-1</v>
      </c>
      <c r="S32" s="118">
        <v>0</v>
      </c>
      <c r="T32" s="111" t="s">
        <v>72</v>
      </c>
      <c r="U32" s="111" t="s">
        <v>72</v>
      </c>
      <c r="V32" s="111" t="s">
        <v>155</v>
      </c>
      <c r="W32" s="111" t="s">
        <v>134</v>
      </c>
    </row>
    <row r="33" spans="1:23" x14ac:dyDescent="0.2">
      <c r="A33" s="117"/>
      <c r="B33" s="111" t="s">
        <v>156</v>
      </c>
      <c r="C33" s="111" t="s">
        <v>157</v>
      </c>
      <c r="D33" s="112">
        <v>0</v>
      </c>
      <c r="E33" s="130">
        <v>3</v>
      </c>
      <c r="F33" s="113">
        <v>-1</v>
      </c>
      <c r="G33" s="112">
        <v>0</v>
      </c>
      <c r="H33" s="130">
        <v>0</v>
      </c>
      <c r="I33" s="113">
        <v>0</v>
      </c>
      <c r="J33" s="130">
        <v>0</v>
      </c>
      <c r="K33" s="130">
        <v>7</v>
      </c>
      <c r="L33" s="113">
        <v>-1</v>
      </c>
      <c r="M33" s="112">
        <v>0</v>
      </c>
      <c r="N33" s="130">
        <v>0</v>
      </c>
      <c r="O33" s="113">
        <v>0</v>
      </c>
      <c r="P33" s="112">
        <v>0</v>
      </c>
      <c r="Q33" s="130">
        <v>10</v>
      </c>
      <c r="R33" s="113">
        <v>-1</v>
      </c>
      <c r="S33" s="118">
        <v>0</v>
      </c>
      <c r="T33" s="111" t="s">
        <v>72</v>
      </c>
      <c r="U33" s="111" t="s">
        <v>72</v>
      </c>
      <c r="V33" s="111" t="s">
        <v>158</v>
      </c>
      <c r="W33" s="111" t="s">
        <v>134</v>
      </c>
    </row>
    <row r="34" spans="1:23" x14ac:dyDescent="0.2">
      <c r="A34" s="117"/>
      <c r="B34" s="111" t="s">
        <v>159</v>
      </c>
      <c r="C34" s="111" t="s">
        <v>160</v>
      </c>
      <c r="D34" s="112">
        <v>1261</v>
      </c>
      <c r="E34" s="130">
        <v>1754</v>
      </c>
      <c r="F34" s="113">
        <v>-0.28107183580387707</v>
      </c>
      <c r="G34" s="112">
        <v>0</v>
      </c>
      <c r="H34" s="130">
        <v>0</v>
      </c>
      <c r="I34" s="113">
        <v>0</v>
      </c>
      <c r="J34" s="130">
        <v>571</v>
      </c>
      <c r="K34" s="130">
        <v>845</v>
      </c>
      <c r="L34" s="113">
        <v>-0.324260355029586</v>
      </c>
      <c r="M34" s="112">
        <v>0</v>
      </c>
      <c r="N34" s="130">
        <v>0</v>
      </c>
      <c r="O34" s="113">
        <v>0</v>
      </c>
      <c r="P34" s="112">
        <v>1832</v>
      </c>
      <c r="Q34" s="130">
        <v>2599</v>
      </c>
      <c r="R34" s="113">
        <v>-0.29511350519430601</v>
      </c>
      <c r="S34" s="118">
        <v>0</v>
      </c>
      <c r="T34" s="111" t="s">
        <v>72</v>
      </c>
      <c r="U34" s="111" t="s">
        <v>72</v>
      </c>
      <c r="V34" s="111" t="s">
        <v>161</v>
      </c>
      <c r="W34" s="111" t="s">
        <v>134</v>
      </c>
    </row>
    <row r="35" spans="1:23" x14ac:dyDescent="0.2">
      <c r="A35" s="117"/>
      <c r="B35" s="111" t="s">
        <v>162</v>
      </c>
      <c r="C35" s="111" t="s">
        <v>163</v>
      </c>
      <c r="D35" s="112">
        <v>0</v>
      </c>
      <c r="E35" s="130">
        <v>202</v>
      </c>
      <c r="F35" s="113">
        <v>-1</v>
      </c>
      <c r="G35" s="112">
        <v>0</v>
      </c>
      <c r="H35" s="130">
        <v>0</v>
      </c>
      <c r="I35" s="113">
        <v>0</v>
      </c>
      <c r="J35" s="130">
        <v>0</v>
      </c>
      <c r="K35" s="130">
        <v>2327</v>
      </c>
      <c r="L35" s="113">
        <v>-1</v>
      </c>
      <c r="M35" s="112">
        <v>0</v>
      </c>
      <c r="N35" s="130">
        <v>0</v>
      </c>
      <c r="O35" s="113">
        <v>0</v>
      </c>
      <c r="P35" s="112">
        <v>0</v>
      </c>
      <c r="Q35" s="130">
        <v>2529</v>
      </c>
      <c r="R35" s="113">
        <v>-1</v>
      </c>
      <c r="S35" s="118">
        <v>0</v>
      </c>
      <c r="T35" s="111" t="s">
        <v>72</v>
      </c>
      <c r="U35" s="111" t="s">
        <v>72</v>
      </c>
      <c r="V35" s="111" t="s">
        <v>164</v>
      </c>
      <c r="W35" s="111" t="s">
        <v>134</v>
      </c>
    </row>
    <row r="36" spans="1:23" x14ac:dyDescent="0.2">
      <c r="A36" s="117"/>
      <c r="B36" s="111" t="s">
        <v>165</v>
      </c>
      <c r="C36" s="111" t="s">
        <v>166</v>
      </c>
      <c r="D36" s="112">
        <v>0</v>
      </c>
      <c r="E36" s="130">
        <v>178</v>
      </c>
      <c r="F36" s="113">
        <v>-1</v>
      </c>
      <c r="G36" s="112">
        <v>0</v>
      </c>
      <c r="H36" s="130">
        <v>0</v>
      </c>
      <c r="I36" s="113">
        <v>0</v>
      </c>
      <c r="J36" s="130">
        <v>0</v>
      </c>
      <c r="K36" s="130">
        <v>830</v>
      </c>
      <c r="L36" s="113">
        <v>-1</v>
      </c>
      <c r="M36" s="112">
        <v>0</v>
      </c>
      <c r="N36" s="130">
        <v>0</v>
      </c>
      <c r="O36" s="113">
        <v>0</v>
      </c>
      <c r="P36" s="112">
        <v>0</v>
      </c>
      <c r="Q36" s="130">
        <v>1008</v>
      </c>
      <c r="R36" s="113">
        <v>-1</v>
      </c>
      <c r="S36" s="118">
        <v>0</v>
      </c>
      <c r="T36" s="111" t="s">
        <v>72</v>
      </c>
      <c r="U36" s="111" t="s">
        <v>72</v>
      </c>
      <c r="V36" s="111" t="s">
        <v>167</v>
      </c>
      <c r="W36" s="111" t="s">
        <v>134</v>
      </c>
    </row>
    <row r="37" spans="1:23" x14ac:dyDescent="0.2">
      <c r="A37" s="117"/>
      <c r="B37" s="111" t="s">
        <v>168</v>
      </c>
      <c r="C37" s="111" t="s">
        <v>169</v>
      </c>
      <c r="D37" s="112">
        <v>0</v>
      </c>
      <c r="E37" s="130">
        <v>1615</v>
      </c>
      <c r="F37" s="113">
        <v>-1</v>
      </c>
      <c r="G37" s="112">
        <v>0</v>
      </c>
      <c r="H37" s="130">
        <v>0</v>
      </c>
      <c r="I37" s="113">
        <v>0</v>
      </c>
      <c r="J37" s="130">
        <v>0</v>
      </c>
      <c r="K37" s="130">
        <v>1113</v>
      </c>
      <c r="L37" s="113">
        <v>-1</v>
      </c>
      <c r="M37" s="112">
        <v>0</v>
      </c>
      <c r="N37" s="130">
        <v>0</v>
      </c>
      <c r="O37" s="113">
        <v>0</v>
      </c>
      <c r="P37" s="112">
        <v>0</v>
      </c>
      <c r="Q37" s="130">
        <v>2728</v>
      </c>
      <c r="R37" s="113">
        <v>-1</v>
      </c>
      <c r="S37" s="118">
        <v>0</v>
      </c>
      <c r="T37" s="111" t="s">
        <v>72</v>
      </c>
      <c r="U37" s="111" t="s">
        <v>72</v>
      </c>
      <c r="V37" s="111" t="s">
        <v>170</v>
      </c>
      <c r="W37" s="111" t="s">
        <v>134</v>
      </c>
    </row>
    <row r="38" spans="1:23" x14ac:dyDescent="0.2">
      <c r="A38" s="117"/>
      <c r="B38" s="111" t="s">
        <v>171</v>
      </c>
      <c r="C38" s="111" t="s">
        <v>172</v>
      </c>
      <c r="D38" s="112">
        <v>0</v>
      </c>
      <c r="E38" s="130">
        <v>1197</v>
      </c>
      <c r="F38" s="113">
        <v>-1</v>
      </c>
      <c r="G38" s="112">
        <v>0</v>
      </c>
      <c r="H38" s="130">
        <v>0</v>
      </c>
      <c r="I38" s="113">
        <v>0</v>
      </c>
      <c r="J38" s="130">
        <v>0</v>
      </c>
      <c r="K38" s="130">
        <v>1323</v>
      </c>
      <c r="L38" s="113">
        <v>-1</v>
      </c>
      <c r="M38" s="112">
        <v>0</v>
      </c>
      <c r="N38" s="130">
        <v>0</v>
      </c>
      <c r="O38" s="113">
        <v>0</v>
      </c>
      <c r="P38" s="112">
        <v>0</v>
      </c>
      <c r="Q38" s="130">
        <v>2520</v>
      </c>
      <c r="R38" s="113">
        <v>-1</v>
      </c>
      <c r="S38" s="118">
        <v>0</v>
      </c>
      <c r="T38" s="111" t="s">
        <v>72</v>
      </c>
      <c r="U38" s="111" t="s">
        <v>72</v>
      </c>
      <c r="V38" s="111" t="s">
        <v>173</v>
      </c>
      <c r="W38" s="111" t="s">
        <v>134</v>
      </c>
    </row>
    <row r="39" spans="1:23" x14ac:dyDescent="0.2">
      <c r="A39" s="117"/>
      <c r="B39" s="111" t="s">
        <v>174</v>
      </c>
      <c r="C39" s="111" t="s">
        <v>175</v>
      </c>
      <c r="D39" s="112">
        <v>0</v>
      </c>
      <c r="E39" s="130">
        <v>917</v>
      </c>
      <c r="F39" s="113">
        <v>-1</v>
      </c>
      <c r="G39" s="112">
        <v>0</v>
      </c>
      <c r="H39" s="130">
        <v>0</v>
      </c>
      <c r="I39" s="113">
        <v>0</v>
      </c>
      <c r="J39" s="130">
        <v>0</v>
      </c>
      <c r="K39" s="130">
        <v>363</v>
      </c>
      <c r="L39" s="113">
        <v>-1</v>
      </c>
      <c r="M39" s="112">
        <v>0</v>
      </c>
      <c r="N39" s="130">
        <v>0</v>
      </c>
      <c r="O39" s="113">
        <v>0</v>
      </c>
      <c r="P39" s="112">
        <v>0</v>
      </c>
      <c r="Q39" s="130">
        <v>1280</v>
      </c>
      <c r="R39" s="113">
        <v>-1</v>
      </c>
      <c r="S39" s="118">
        <v>0</v>
      </c>
      <c r="T39" s="111" t="s">
        <v>72</v>
      </c>
      <c r="U39" s="111" t="s">
        <v>72</v>
      </c>
      <c r="V39" s="111" t="s">
        <v>176</v>
      </c>
      <c r="W39" s="111" t="s">
        <v>134</v>
      </c>
    </row>
    <row r="40" spans="1:23" x14ac:dyDescent="0.2">
      <c r="A40" s="117"/>
      <c r="B40" s="111" t="s">
        <v>177</v>
      </c>
      <c r="C40" s="111" t="s">
        <v>178</v>
      </c>
      <c r="D40" s="112">
        <v>0</v>
      </c>
      <c r="E40" s="130">
        <v>22</v>
      </c>
      <c r="F40" s="113">
        <v>-1</v>
      </c>
      <c r="G40" s="112">
        <v>0</v>
      </c>
      <c r="H40" s="130">
        <v>0</v>
      </c>
      <c r="I40" s="113">
        <v>0</v>
      </c>
      <c r="J40" s="130">
        <v>0</v>
      </c>
      <c r="K40" s="130">
        <v>0</v>
      </c>
      <c r="L40" s="113">
        <v>0</v>
      </c>
      <c r="M40" s="112">
        <v>0</v>
      </c>
      <c r="N40" s="130">
        <v>0</v>
      </c>
      <c r="O40" s="113">
        <v>0</v>
      </c>
      <c r="P40" s="112">
        <v>0</v>
      </c>
      <c r="Q40" s="130">
        <v>22</v>
      </c>
      <c r="R40" s="113">
        <v>-1</v>
      </c>
      <c r="S40" s="118">
        <v>0</v>
      </c>
      <c r="T40" s="111" t="s">
        <v>72</v>
      </c>
      <c r="U40" s="111" t="s">
        <v>72</v>
      </c>
      <c r="V40" s="111" t="s">
        <v>179</v>
      </c>
      <c r="W40" s="111" t="s">
        <v>134</v>
      </c>
    </row>
    <row r="41" spans="1:23" x14ac:dyDescent="0.2">
      <c r="A41" s="117"/>
      <c r="B41" s="111" t="s">
        <v>180</v>
      </c>
      <c r="C41" s="111" t="s">
        <v>181</v>
      </c>
      <c r="D41" s="112">
        <v>0</v>
      </c>
      <c r="E41" s="130">
        <v>0</v>
      </c>
      <c r="F41" s="113">
        <v>0</v>
      </c>
      <c r="G41" s="112">
        <v>0</v>
      </c>
      <c r="H41" s="130">
        <v>0</v>
      </c>
      <c r="I41" s="113">
        <v>0</v>
      </c>
      <c r="J41" s="130">
        <v>0</v>
      </c>
      <c r="K41" s="130">
        <v>0</v>
      </c>
      <c r="L41" s="113">
        <v>0</v>
      </c>
      <c r="M41" s="112">
        <v>0</v>
      </c>
      <c r="N41" s="130">
        <v>0</v>
      </c>
      <c r="O41" s="113">
        <v>0</v>
      </c>
      <c r="P41" s="112">
        <v>0</v>
      </c>
      <c r="Q41" s="130">
        <v>0</v>
      </c>
      <c r="R41" s="113">
        <v>0</v>
      </c>
      <c r="S41" s="118">
        <v>0</v>
      </c>
      <c r="T41" s="111" t="s">
        <v>72</v>
      </c>
      <c r="U41" s="111" t="s">
        <v>72</v>
      </c>
      <c r="V41" s="111" t="s">
        <v>182</v>
      </c>
      <c r="W41" s="111" t="s">
        <v>134</v>
      </c>
    </row>
    <row r="42" spans="1:23" x14ac:dyDescent="0.2">
      <c r="A42" s="117"/>
      <c r="B42" s="111" t="s">
        <v>183</v>
      </c>
      <c r="C42" s="111" t="s">
        <v>184</v>
      </c>
      <c r="D42" s="112">
        <v>305</v>
      </c>
      <c r="E42" s="130">
        <v>326</v>
      </c>
      <c r="F42" s="113">
        <v>-6.4417177914110391E-2</v>
      </c>
      <c r="G42" s="112">
        <v>0</v>
      </c>
      <c r="H42" s="130">
        <v>0</v>
      </c>
      <c r="I42" s="113">
        <v>0</v>
      </c>
      <c r="J42" s="130">
        <v>650</v>
      </c>
      <c r="K42" s="130">
        <v>648</v>
      </c>
      <c r="L42" s="113">
        <v>3.08641975308642E-3</v>
      </c>
      <c r="M42" s="112">
        <v>0</v>
      </c>
      <c r="N42" s="130">
        <v>0</v>
      </c>
      <c r="O42" s="113">
        <v>0</v>
      </c>
      <c r="P42" s="112">
        <v>955</v>
      </c>
      <c r="Q42" s="130">
        <v>974</v>
      </c>
      <c r="R42" s="113">
        <v>-1.9507186858316199E-2</v>
      </c>
      <c r="S42" s="118">
        <v>0</v>
      </c>
      <c r="T42" s="111" t="s">
        <v>72</v>
      </c>
      <c r="U42" s="111" t="s">
        <v>72</v>
      </c>
      <c r="V42" s="111" t="s">
        <v>185</v>
      </c>
      <c r="W42" s="111" t="s">
        <v>134</v>
      </c>
    </row>
    <row r="43" spans="1:23" x14ac:dyDescent="0.2">
      <c r="A43" s="117"/>
      <c r="B43" s="111" t="s">
        <v>186</v>
      </c>
      <c r="C43" s="111" t="s">
        <v>187</v>
      </c>
      <c r="D43" s="112">
        <v>0</v>
      </c>
      <c r="E43" s="130">
        <v>72</v>
      </c>
      <c r="F43" s="113">
        <v>-1</v>
      </c>
      <c r="G43" s="112">
        <v>0</v>
      </c>
      <c r="H43" s="130">
        <v>0</v>
      </c>
      <c r="I43" s="113">
        <v>0</v>
      </c>
      <c r="J43" s="130">
        <v>0</v>
      </c>
      <c r="K43" s="130">
        <v>75</v>
      </c>
      <c r="L43" s="113">
        <v>-1</v>
      </c>
      <c r="M43" s="112">
        <v>0</v>
      </c>
      <c r="N43" s="130">
        <v>0</v>
      </c>
      <c r="O43" s="113">
        <v>0</v>
      </c>
      <c r="P43" s="112">
        <v>0</v>
      </c>
      <c r="Q43" s="130">
        <v>147</v>
      </c>
      <c r="R43" s="113">
        <v>-1</v>
      </c>
      <c r="S43" s="118">
        <v>0</v>
      </c>
      <c r="T43" s="111" t="s">
        <v>72</v>
      </c>
      <c r="U43" s="111" t="s">
        <v>72</v>
      </c>
      <c r="V43" s="111" t="s">
        <v>188</v>
      </c>
      <c r="W43" s="111" t="s">
        <v>134</v>
      </c>
    </row>
    <row r="44" spans="1:23" x14ac:dyDescent="0.2">
      <c r="A44" s="117"/>
      <c r="B44" s="111" t="s">
        <v>189</v>
      </c>
      <c r="C44" s="111" t="s">
        <v>190</v>
      </c>
      <c r="D44" s="112">
        <v>0</v>
      </c>
      <c r="E44" s="130">
        <v>86</v>
      </c>
      <c r="F44" s="113">
        <v>-1</v>
      </c>
      <c r="G44" s="112">
        <v>0</v>
      </c>
      <c r="H44" s="130">
        <v>0</v>
      </c>
      <c r="I44" s="113">
        <v>0</v>
      </c>
      <c r="J44" s="130">
        <v>0</v>
      </c>
      <c r="K44" s="130">
        <v>0</v>
      </c>
      <c r="L44" s="113">
        <v>0</v>
      </c>
      <c r="M44" s="112">
        <v>0</v>
      </c>
      <c r="N44" s="130">
        <v>0</v>
      </c>
      <c r="O44" s="113">
        <v>0</v>
      </c>
      <c r="P44" s="112">
        <v>0</v>
      </c>
      <c r="Q44" s="130">
        <v>86</v>
      </c>
      <c r="R44" s="113">
        <v>-1</v>
      </c>
      <c r="S44" s="118">
        <v>0</v>
      </c>
      <c r="T44" s="111" t="s">
        <v>72</v>
      </c>
      <c r="U44" s="111" t="s">
        <v>72</v>
      </c>
      <c r="V44" s="111" t="s">
        <v>191</v>
      </c>
      <c r="W44" s="111" t="s">
        <v>134</v>
      </c>
    </row>
    <row r="45" spans="1:23" x14ac:dyDescent="0.2">
      <c r="A45" s="117"/>
      <c r="B45" s="111" t="s">
        <v>192</v>
      </c>
      <c r="C45" s="111" t="s">
        <v>193</v>
      </c>
      <c r="D45" s="112">
        <v>2111</v>
      </c>
      <c r="E45" s="130">
        <v>1209</v>
      </c>
      <c r="F45" s="113">
        <v>0.74607113316790696</v>
      </c>
      <c r="G45" s="112">
        <v>0</v>
      </c>
      <c r="H45" s="130">
        <v>0</v>
      </c>
      <c r="I45" s="113">
        <v>0</v>
      </c>
      <c r="J45" s="130">
        <v>12619</v>
      </c>
      <c r="K45" s="130">
        <v>5886</v>
      </c>
      <c r="L45" s="113">
        <v>1.1439007815154598</v>
      </c>
      <c r="M45" s="112">
        <v>0</v>
      </c>
      <c r="N45" s="130">
        <v>0</v>
      </c>
      <c r="O45" s="113">
        <v>0</v>
      </c>
      <c r="P45" s="112">
        <v>14730</v>
      </c>
      <c r="Q45" s="130">
        <v>7095</v>
      </c>
      <c r="R45" s="113">
        <v>1.0761099365750499</v>
      </c>
      <c r="S45" s="118">
        <v>0</v>
      </c>
      <c r="T45" s="111" t="s">
        <v>72</v>
      </c>
      <c r="U45" s="111" t="s">
        <v>72</v>
      </c>
      <c r="V45" s="111" t="s">
        <v>194</v>
      </c>
      <c r="W45" s="111" t="s">
        <v>134</v>
      </c>
    </row>
    <row r="46" spans="1:23" x14ac:dyDescent="0.2">
      <c r="A46" s="117"/>
      <c r="B46" s="111" t="s">
        <v>195</v>
      </c>
      <c r="C46" s="111" t="s">
        <v>196</v>
      </c>
      <c r="D46" s="112">
        <v>0</v>
      </c>
      <c r="E46" s="130">
        <v>782</v>
      </c>
      <c r="F46" s="113">
        <v>-1</v>
      </c>
      <c r="G46" s="112">
        <v>0</v>
      </c>
      <c r="H46" s="130">
        <v>0</v>
      </c>
      <c r="I46" s="113">
        <v>0</v>
      </c>
      <c r="J46" s="130">
        <v>0</v>
      </c>
      <c r="K46" s="130">
        <v>0</v>
      </c>
      <c r="L46" s="113">
        <v>0</v>
      </c>
      <c r="M46" s="112">
        <v>0</v>
      </c>
      <c r="N46" s="130">
        <v>0</v>
      </c>
      <c r="O46" s="113">
        <v>0</v>
      </c>
      <c r="P46" s="112">
        <v>0</v>
      </c>
      <c r="Q46" s="130">
        <v>782</v>
      </c>
      <c r="R46" s="113">
        <v>-1</v>
      </c>
      <c r="S46" s="118">
        <v>0</v>
      </c>
      <c r="T46" s="111" t="s">
        <v>72</v>
      </c>
      <c r="U46" s="111" t="s">
        <v>72</v>
      </c>
      <c r="V46" s="111" t="s">
        <v>197</v>
      </c>
      <c r="W46" s="111" t="s">
        <v>134</v>
      </c>
    </row>
    <row r="47" spans="1:23" x14ac:dyDescent="0.2">
      <c r="A47" s="117"/>
      <c r="B47" s="111" t="s">
        <v>198</v>
      </c>
      <c r="C47" s="111" t="s">
        <v>199</v>
      </c>
      <c r="D47" s="112">
        <v>0</v>
      </c>
      <c r="E47" s="130">
        <v>1078</v>
      </c>
      <c r="F47" s="113">
        <v>-1</v>
      </c>
      <c r="G47" s="112">
        <v>0</v>
      </c>
      <c r="H47" s="130">
        <v>0</v>
      </c>
      <c r="I47" s="113">
        <v>0</v>
      </c>
      <c r="J47" s="130">
        <v>0</v>
      </c>
      <c r="K47" s="130">
        <v>0</v>
      </c>
      <c r="L47" s="113">
        <v>0</v>
      </c>
      <c r="M47" s="112">
        <v>0</v>
      </c>
      <c r="N47" s="130">
        <v>0</v>
      </c>
      <c r="O47" s="113">
        <v>0</v>
      </c>
      <c r="P47" s="112">
        <v>0</v>
      </c>
      <c r="Q47" s="130">
        <v>1078</v>
      </c>
      <c r="R47" s="113">
        <v>-1</v>
      </c>
      <c r="S47" s="118">
        <v>0</v>
      </c>
      <c r="T47" s="111" t="s">
        <v>72</v>
      </c>
      <c r="U47" s="111" t="s">
        <v>72</v>
      </c>
      <c r="V47" s="111" t="s">
        <v>200</v>
      </c>
      <c r="W47" s="111" t="s">
        <v>134</v>
      </c>
    </row>
    <row r="48" spans="1:23" x14ac:dyDescent="0.2">
      <c r="A48" s="117"/>
      <c r="B48" s="111" t="s">
        <v>201</v>
      </c>
      <c r="C48" s="111" t="s">
        <v>202</v>
      </c>
      <c r="D48" s="112">
        <v>0</v>
      </c>
      <c r="E48" s="130">
        <v>630</v>
      </c>
      <c r="F48" s="113">
        <v>-1</v>
      </c>
      <c r="G48" s="112">
        <v>0</v>
      </c>
      <c r="H48" s="130">
        <v>0</v>
      </c>
      <c r="I48" s="113">
        <v>0</v>
      </c>
      <c r="J48" s="130">
        <v>0</v>
      </c>
      <c r="K48" s="130">
        <v>2825</v>
      </c>
      <c r="L48" s="113">
        <v>-1</v>
      </c>
      <c r="M48" s="112">
        <v>0</v>
      </c>
      <c r="N48" s="130">
        <v>0</v>
      </c>
      <c r="O48" s="113">
        <v>0</v>
      </c>
      <c r="P48" s="112">
        <v>0</v>
      </c>
      <c r="Q48" s="130">
        <v>3455</v>
      </c>
      <c r="R48" s="113">
        <v>-1</v>
      </c>
      <c r="S48" s="118">
        <v>0</v>
      </c>
      <c r="T48" s="111" t="s">
        <v>72</v>
      </c>
      <c r="U48" s="111" t="s">
        <v>72</v>
      </c>
      <c r="V48" s="111" t="s">
        <v>203</v>
      </c>
      <c r="W48" s="111" t="s">
        <v>134</v>
      </c>
    </row>
    <row r="49" spans="1:23" x14ac:dyDescent="0.2">
      <c r="A49" s="117"/>
      <c r="B49" s="111" t="s">
        <v>204</v>
      </c>
      <c r="C49" s="111" t="s">
        <v>205</v>
      </c>
      <c r="D49" s="112">
        <v>0</v>
      </c>
      <c r="E49" s="130">
        <v>28</v>
      </c>
      <c r="F49" s="113">
        <v>-1</v>
      </c>
      <c r="G49" s="112">
        <v>0</v>
      </c>
      <c r="H49" s="130">
        <v>0</v>
      </c>
      <c r="I49" s="113">
        <v>0</v>
      </c>
      <c r="J49" s="130">
        <v>0</v>
      </c>
      <c r="K49" s="130">
        <v>0</v>
      </c>
      <c r="L49" s="113">
        <v>0</v>
      </c>
      <c r="M49" s="112">
        <v>0</v>
      </c>
      <c r="N49" s="130">
        <v>0</v>
      </c>
      <c r="O49" s="113">
        <v>0</v>
      </c>
      <c r="P49" s="112">
        <v>0</v>
      </c>
      <c r="Q49" s="130">
        <v>28</v>
      </c>
      <c r="R49" s="113">
        <v>-1</v>
      </c>
      <c r="S49" s="118">
        <v>0</v>
      </c>
      <c r="T49" s="111" t="s">
        <v>72</v>
      </c>
      <c r="U49" s="111" t="s">
        <v>72</v>
      </c>
      <c r="V49" s="111" t="s">
        <v>206</v>
      </c>
      <c r="W49" s="111" t="s">
        <v>134</v>
      </c>
    </row>
    <row r="50" spans="1:23" x14ac:dyDescent="0.2">
      <c r="A50" s="117"/>
      <c r="B50" s="111" t="s">
        <v>207</v>
      </c>
      <c r="C50" s="111" t="s">
        <v>208</v>
      </c>
      <c r="D50" s="112">
        <v>8783</v>
      </c>
      <c r="E50" s="130">
        <v>10078</v>
      </c>
      <c r="F50" s="113">
        <v>-0.12849771780115102</v>
      </c>
      <c r="G50" s="112">
        <v>0</v>
      </c>
      <c r="H50" s="130">
        <v>0</v>
      </c>
      <c r="I50" s="113">
        <v>0</v>
      </c>
      <c r="J50" s="130">
        <v>9812</v>
      </c>
      <c r="K50" s="130">
        <v>10935</v>
      </c>
      <c r="L50" s="113">
        <v>-0.102697759487883</v>
      </c>
      <c r="M50" s="112">
        <v>0</v>
      </c>
      <c r="N50" s="130">
        <v>0</v>
      </c>
      <c r="O50" s="113">
        <v>0</v>
      </c>
      <c r="P50" s="112">
        <v>18595</v>
      </c>
      <c r="Q50" s="130">
        <v>21013</v>
      </c>
      <c r="R50" s="113">
        <v>-0.11507162232903399</v>
      </c>
      <c r="S50" s="118">
        <v>0</v>
      </c>
      <c r="T50" s="111" t="s">
        <v>72</v>
      </c>
      <c r="U50" s="111" t="s">
        <v>72</v>
      </c>
      <c r="V50" s="111" t="s">
        <v>209</v>
      </c>
      <c r="W50" s="111" t="s">
        <v>134</v>
      </c>
    </row>
    <row r="51" spans="1:23" x14ac:dyDescent="0.2">
      <c r="A51" s="117"/>
      <c r="B51" s="111" t="s">
        <v>210</v>
      </c>
      <c r="C51" s="111" t="s">
        <v>211</v>
      </c>
      <c r="D51" s="112">
        <v>0</v>
      </c>
      <c r="E51" s="130">
        <v>42</v>
      </c>
      <c r="F51" s="113">
        <v>-1</v>
      </c>
      <c r="G51" s="112">
        <v>0</v>
      </c>
      <c r="H51" s="130">
        <v>0</v>
      </c>
      <c r="I51" s="113">
        <v>0</v>
      </c>
      <c r="J51" s="130">
        <v>0</v>
      </c>
      <c r="K51" s="130">
        <v>21</v>
      </c>
      <c r="L51" s="113">
        <v>-1</v>
      </c>
      <c r="M51" s="112">
        <v>0</v>
      </c>
      <c r="N51" s="130">
        <v>0</v>
      </c>
      <c r="O51" s="113">
        <v>0</v>
      </c>
      <c r="P51" s="112">
        <v>0</v>
      </c>
      <c r="Q51" s="130">
        <v>63</v>
      </c>
      <c r="R51" s="113">
        <v>-1</v>
      </c>
      <c r="S51" s="118">
        <v>0</v>
      </c>
      <c r="T51" s="111" t="s">
        <v>72</v>
      </c>
      <c r="U51" s="111" t="s">
        <v>72</v>
      </c>
      <c r="V51" s="111" t="s">
        <v>212</v>
      </c>
      <c r="W51" s="111" t="s">
        <v>134</v>
      </c>
    </row>
    <row r="52" spans="1:23" x14ac:dyDescent="0.2">
      <c r="A52" s="117"/>
      <c r="B52" s="111" t="s">
        <v>213</v>
      </c>
      <c r="C52" s="111" t="s">
        <v>214</v>
      </c>
      <c r="D52" s="112">
        <v>127</v>
      </c>
      <c r="E52" s="130">
        <v>104</v>
      </c>
      <c r="F52" s="113">
        <v>0.22115384615384601</v>
      </c>
      <c r="G52" s="112">
        <v>0</v>
      </c>
      <c r="H52" s="130">
        <v>0</v>
      </c>
      <c r="I52" s="113">
        <v>0</v>
      </c>
      <c r="J52" s="130">
        <v>1809</v>
      </c>
      <c r="K52" s="130">
        <v>2489</v>
      </c>
      <c r="L52" s="113">
        <v>-0.27320208919244698</v>
      </c>
      <c r="M52" s="112">
        <v>0</v>
      </c>
      <c r="N52" s="130">
        <v>0</v>
      </c>
      <c r="O52" s="113">
        <v>0</v>
      </c>
      <c r="P52" s="112">
        <v>1936</v>
      </c>
      <c r="Q52" s="130">
        <v>2593</v>
      </c>
      <c r="R52" s="113">
        <v>-0.25337446972618605</v>
      </c>
      <c r="S52" s="118">
        <v>0</v>
      </c>
      <c r="T52" s="111" t="s">
        <v>72</v>
      </c>
      <c r="U52" s="111" t="s">
        <v>72</v>
      </c>
      <c r="V52" s="111" t="s">
        <v>215</v>
      </c>
      <c r="W52" s="111" t="s">
        <v>134</v>
      </c>
    </row>
    <row r="53" spans="1:23" x14ac:dyDescent="0.2">
      <c r="A53" s="119"/>
      <c r="B53" s="111" t="s">
        <v>216</v>
      </c>
      <c r="C53" s="111" t="s">
        <v>217</v>
      </c>
      <c r="D53" s="112">
        <v>0</v>
      </c>
      <c r="E53" s="130">
        <v>316</v>
      </c>
      <c r="F53" s="113">
        <v>-1</v>
      </c>
      <c r="G53" s="112">
        <v>0</v>
      </c>
      <c r="H53" s="130">
        <v>0</v>
      </c>
      <c r="I53" s="113">
        <v>0</v>
      </c>
      <c r="J53" s="130">
        <v>0</v>
      </c>
      <c r="K53" s="130">
        <v>0</v>
      </c>
      <c r="L53" s="113">
        <v>0</v>
      </c>
      <c r="M53" s="112">
        <v>0</v>
      </c>
      <c r="N53" s="130">
        <v>0</v>
      </c>
      <c r="O53" s="113">
        <v>0</v>
      </c>
      <c r="P53" s="112">
        <v>0</v>
      </c>
      <c r="Q53" s="130">
        <v>316</v>
      </c>
      <c r="R53" s="113">
        <v>-1</v>
      </c>
      <c r="S53" s="118">
        <v>0</v>
      </c>
      <c r="T53" s="111" t="s">
        <v>72</v>
      </c>
      <c r="U53" s="111" t="s">
        <v>72</v>
      </c>
      <c r="V53" s="111" t="s">
        <v>218</v>
      </c>
      <c r="W53" s="111" t="s">
        <v>134</v>
      </c>
    </row>
    <row r="54" spans="1:23" x14ac:dyDescent="0.2">
      <c r="A54" s="120" t="s">
        <v>86</v>
      </c>
      <c r="B54" s="120">
        <v>0</v>
      </c>
      <c r="C54" s="120">
        <v>0</v>
      </c>
      <c r="D54" s="121">
        <v>12587</v>
      </c>
      <c r="E54" s="126">
        <v>25183</v>
      </c>
      <c r="F54" s="122">
        <v>-0.50017869197474507</v>
      </c>
      <c r="G54" s="121">
        <v>0</v>
      </c>
      <c r="H54" s="126">
        <v>0</v>
      </c>
      <c r="I54" s="122">
        <v>0</v>
      </c>
      <c r="J54" s="126">
        <v>25461</v>
      </c>
      <c r="K54" s="126">
        <v>38993</v>
      </c>
      <c r="L54" s="122">
        <v>-0.34703664760341602</v>
      </c>
      <c r="M54" s="121">
        <v>0</v>
      </c>
      <c r="N54" s="126">
        <v>0</v>
      </c>
      <c r="O54" s="122">
        <v>0</v>
      </c>
      <c r="P54" s="121">
        <v>38048</v>
      </c>
      <c r="Q54" s="126">
        <v>64176</v>
      </c>
      <c r="R54" s="122">
        <v>-0.40713039142358498</v>
      </c>
      <c r="S54" s="123">
        <v>0</v>
      </c>
      <c r="T54" s="124">
        <v>0</v>
      </c>
      <c r="U54" s="124">
        <v>0</v>
      </c>
      <c r="V54" s="124">
        <v>0</v>
      </c>
      <c r="W54" s="124">
        <v>0</v>
      </c>
    </row>
    <row r="55" spans="1:23" s="127" customFormat="1" ht="30.6" x14ac:dyDescent="0.2">
      <c r="A55" s="125" t="s">
        <v>219</v>
      </c>
      <c r="B55" s="108"/>
      <c r="C55" s="108"/>
      <c r="D55" s="126">
        <f>D54+D24+D14</f>
        <v>390835</v>
      </c>
      <c r="E55" s="126">
        <f>E54+E24+E14</f>
        <v>475404</v>
      </c>
      <c r="F55" s="131">
        <f>((D54+D24+D14)-(E54+E24+E14))/(E54+E24+E14)</f>
        <v>-0.17788870097853615</v>
      </c>
      <c r="G55" s="126">
        <f>G54+G24+G14</f>
        <v>1988</v>
      </c>
      <c r="H55" s="126">
        <f>H54+H24+H14</f>
        <v>28628</v>
      </c>
      <c r="I55" s="131">
        <f>((G54+G24+G14)-(H54+H24+H14))/(H54+H24+H14)</f>
        <v>-0.93055749615760797</v>
      </c>
      <c r="J55" s="126">
        <f>J54+J24+J14</f>
        <v>431732</v>
      </c>
      <c r="K55" s="126">
        <f>K54+K24+K14</f>
        <v>287350</v>
      </c>
      <c r="L55" s="131">
        <f>((J54+J24+J14)-(K54+K24+K14))/(K54+K24+K14)</f>
        <v>0.5024604141291108</v>
      </c>
      <c r="M55" s="126">
        <f>M54+M24+M14</f>
        <v>0</v>
      </c>
      <c r="N55" s="126">
        <f>N54+N24+N14</f>
        <v>1719</v>
      </c>
      <c r="O55" s="131">
        <f>((M54+M24+M14)-(N54+N24+N14))/(N54+N24+N14)</f>
        <v>-1</v>
      </c>
      <c r="P55" s="126">
        <f>P54+P24+P14</f>
        <v>824555</v>
      </c>
      <c r="Q55" s="126">
        <f>Q54+Q24+Q14</f>
        <v>793101</v>
      </c>
      <c r="R55" s="131">
        <f>((P54+P24+P14)-(Q54+Q24+Q14))/(Q54+Q24+Q14)</f>
        <v>3.965951373154239E-2</v>
      </c>
    </row>
    <row r="56" spans="1:23" s="127" customFormat="1" x14ac:dyDescent="0.2">
      <c r="A56" s="125" t="s">
        <v>220</v>
      </c>
      <c r="B56" s="108"/>
      <c r="C56" s="108"/>
      <c r="D56" s="126">
        <f>D54+D24+D14+D9</f>
        <v>781170</v>
      </c>
      <c r="E56" s="126">
        <f>E54+E24+E14+E9</f>
        <v>1204693</v>
      </c>
      <c r="F56" s="131">
        <f>((D54+D24+D14+D9)-(E54+E24+E14+E9))/(E54+E24+E14+E9)</f>
        <v>-0.35156093710181763</v>
      </c>
      <c r="G56" s="126">
        <f>G54+G24+G14+G9</f>
        <v>458422</v>
      </c>
      <c r="H56" s="126">
        <f>H54+H24+H14+H9</f>
        <v>233047</v>
      </c>
      <c r="I56" s="131">
        <f>((G54+G24+G14+G9)-(H54+H24+H14+H9))/(H54+H24+H14+H9)</f>
        <v>0.96707960196870157</v>
      </c>
      <c r="J56" s="126">
        <f>J54+J24+J14+J9</f>
        <v>1343833</v>
      </c>
      <c r="K56" s="126">
        <f>K54+K24+K14+K9</f>
        <v>1077708</v>
      </c>
      <c r="L56" s="131">
        <f>((J54+J24+J14+J9)-(K54+K24+K14+K9))/(K54+K24+K14+K9)</f>
        <v>0.24693609029533045</v>
      </c>
      <c r="M56" s="126">
        <f>M54+M24+M14+M9</f>
        <v>3433</v>
      </c>
      <c r="N56" s="126">
        <f>N54+N24+N14+N9</f>
        <v>5743</v>
      </c>
      <c r="O56" s="131">
        <f>((M54+M24+M14+M9)-(N54+N24+N14+N9))/(N54+N24+N14+N9)</f>
        <v>-0.40222880027860003</v>
      </c>
      <c r="P56" s="126">
        <f>P54+P24+P14+P9</f>
        <v>2586858</v>
      </c>
      <c r="Q56" s="126">
        <f>Q54+Q24+Q14+Q9</f>
        <v>2521191</v>
      </c>
      <c r="R56" s="131">
        <f>((P54+P24+P14+P9)-(Q54+Q24+Q14+Q9))/(Q54+Q24+Q14+Q9)</f>
        <v>2.6046023486518872E-2</v>
      </c>
    </row>
    <row r="57" spans="1:23" s="127" customFormat="1" x14ac:dyDescent="0.2">
      <c r="A57" s="125" t="s">
        <v>221</v>
      </c>
      <c r="B57" s="108"/>
      <c r="C57" s="108"/>
      <c r="D57" s="126">
        <f>D54+D24+D14+D9+D5</f>
        <v>1342450</v>
      </c>
      <c r="E57" s="126">
        <f>E54+E24+E14+E9+E5</f>
        <v>1872926</v>
      </c>
      <c r="F57" s="131">
        <f>((D54+D24+D14+D9+D5)-(E54+E24+E14+E9+E5))/(E54+E24+E14+E9+E5)</f>
        <v>-0.28323382771129241</v>
      </c>
      <c r="G57" s="126">
        <f>G54+G24+G14+G9+G5</f>
        <v>7396216</v>
      </c>
      <c r="H57" s="126">
        <f>H54+H24+H14+H9+H5</f>
        <v>8221986</v>
      </c>
      <c r="I57" s="131">
        <f>((G54+G24+G14+G9+G5)-(H54+H24+H14+H9+H5))/(H54+H24+H14+H9+H5)</f>
        <v>-0.10043437193884787</v>
      </c>
      <c r="J57" s="126">
        <f>J54+J24+J14+J9+J5</f>
        <v>3086727</v>
      </c>
      <c r="K57" s="126">
        <f>K54+K24+K14+K9+K5</f>
        <v>2816118</v>
      </c>
      <c r="L57" s="131">
        <f>((J54+J24+J14+J9+J5)-(K54+K24+K14+K9+K5))/(K54+K24+K14+K9+K5)</f>
        <v>9.6092919401814844E-2</v>
      </c>
      <c r="M57" s="126">
        <f>M54+M24+M14+M9+M5</f>
        <v>485367</v>
      </c>
      <c r="N57" s="126">
        <f>N54+N24+N14+N9+N5</f>
        <v>529608</v>
      </c>
      <c r="O57" s="131">
        <f>((M54+M24+M14+M9+M5)-(N54+N24+N14+N9+N5))/(N54+N24+N14+N9+N5)</f>
        <v>-8.3535369556351116E-2</v>
      </c>
      <c r="P57" s="126">
        <f>P54+P24+P14+P9+P5</f>
        <v>12310760</v>
      </c>
      <c r="Q57" s="126">
        <f>Q54+Q24+Q14+Q9+Q5</f>
        <v>13440638</v>
      </c>
      <c r="R57" s="131">
        <f>((P54+P24+P14+P9+P5)-(Q54+Q24+Q14+Q9+Q5))/(Q54+Q24+Q14+Q9+Q5)</f>
        <v>-8.4064313018474265E-2</v>
      </c>
    </row>
    <row r="58" spans="1:23" x14ac:dyDescent="0.2">
      <c r="A58" s="115" t="s">
        <v>222</v>
      </c>
      <c r="B58" s="111" t="s">
        <v>223</v>
      </c>
      <c r="C58" s="111" t="s">
        <v>224</v>
      </c>
      <c r="D58" s="112">
        <v>0</v>
      </c>
      <c r="E58" s="130">
        <v>0</v>
      </c>
      <c r="F58" s="113">
        <v>0</v>
      </c>
      <c r="G58" s="112">
        <v>0</v>
      </c>
      <c r="H58" s="130">
        <v>0</v>
      </c>
      <c r="I58" s="113">
        <v>0</v>
      </c>
      <c r="J58" s="130">
        <v>0</v>
      </c>
      <c r="K58" s="130">
        <v>0</v>
      </c>
      <c r="L58" s="113">
        <v>0</v>
      </c>
      <c r="M58" s="112">
        <v>0</v>
      </c>
      <c r="N58" s="130">
        <v>0</v>
      </c>
      <c r="O58" s="113">
        <v>0</v>
      </c>
      <c r="P58" s="112">
        <v>0</v>
      </c>
      <c r="Q58" s="130">
        <v>0</v>
      </c>
      <c r="R58" s="113">
        <v>0</v>
      </c>
      <c r="S58" s="116">
        <v>6</v>
      </c>
      <c r="T58" s="111" t="s">
        <v>73</v>
      </c>
      <c r="U58" s="111" t="s">
        <v>73</v>
      </c>
      <c r="V58" s="111" t="s">
        <v>225</v>
      </c>
      <c r="W58" s="111" t="s">
        <v>226</v>
      </c>
    </row>
    <row r="59" spans="1:23" x14ac:dyDescent="0.2">
      <c r="A59" s="117"/>
      <c r="B59" s="111" t="s">
        <v>227</v>
      </c>
      <c r="C59" s="111" t="s">
        <v>228</v>
      </c>
      <c r="D59" s="112">
        <v>0</v>
      </c>
      <c r="E59" s="130">
        <v>0</v>
      </c>
      <c r="F59" s="113">
        <v>0</v>
      </c>
      <c r="G59" s="112">
        <v>0</v>
      </c>
      <c r="H59" s="130">
        <v>0</v>
      </c>
      <c r="I59" s="113">
        <v>0</v>
      </c>
      <c r="J59" s="130">
        <v>0</v>
      </c>
      <c r="K59" s="130">
        <v>0</v>
      </c>
      <c r="L59" s="113">
        <v>0</v>
      </c>
      <c r="M59" s="112">
        <v>0</v>
      </c>
      <c r="N59" s="130">
        <v>0</v>
      </c>
      <c r="O59" s="113">
        <v>0</v>
      </c>
      <c r="P59" s="112">
        <v>0</v>
      </c>
      <c r="Q59" s="130">
        <v>0</v>
      </c>
      <c r="R59" s="113">
        <v>0</v>
      </c>
      <c r="S59" s="118">
        <v>0</v>
      </c>
      <c r="T59" s="111" t="s">
        <v>73</v>
      </c>
      <c r="U59" s="111" t="s">
        <v>73</v>
      </c>
      <c r="V59" s="111" t="s">
        <v>229</v>
      </c>
      <c r="W59" s="111" t="s">
        <v>226</v>
      </c>
    </row>
    <row r="60" spans="1:23" x14ac:dyDescent="0.2">
      <c r="A60" s="117"/>
      <c r="B60" s="111" t="s">
        <v>230</v>
      </c>
      <c r="C60" s="111" t="s">
        <v>231</v>
      </c>
      <c r="D60" s="112">
        <v>0</v>
      </c>
      <c r="E60" s="130">
        <v>0</v>
      </c>
      <c r="F60" s="113">
        <v>0</v>
      </c>
      <c r="G60" s="112">
        <v>0</v>
      </c>
      <c r="H60" s="130">
        <v>0</v>
      </c>
      <c r="I60" s="113">
        <v>0</v>
      </c>
      <c r="J60" s="130">
        <v>0</v>
      </c>
      <c r="K60" s="130">
        <v>0</v>
      </c>
      <c r="L60" s="113">
        <v>0</v>
      </c>
      <c r="M60" s="112">
        <v>0</v>
      </c>
      <c r="N60" s="130">
        <v>0</v>
      </c>
      <c r="O60" s="113">
        <v>0</v>
      </c>
      <c r="P60" s="112">
        <v>0</v>
      </c>
      <c r="Q60" s="130">
        <v>0</v>
      </c>
      <c r="R60" s="113">
        <v>0</v>
      </c>
      <c r="S60" s="118">
        <v>0</v>
      </c>
      <c r="T60" s="111" t="s">
        <v>73</v>
      </c>
      <c r="U60" s="111" t="s">
        <v>73</v>
      </c>
      <c r="V60" s="111" t="s">
        <v>232</v>
      </c>
      <c r="W60" s="111" t="s">
        <v>226</v>
      </c>
    </row>
    <row r="61" spans="1:23" x14ac:dyDescent="0.2">
      <c r="A61" s="117"/>
      <c r="B61" s="111" t="s">
        <v>233</v>
      </c>
      <c r="C61" s="111" t="s">
        <v>234</v>
      </c>
      <c r="D61" s="112">
        <v>0</v>
      </c>
      <c r="E61" s="130">
        <v>0</v>
      </c>
      <c r="F61" s="113">
        <v>0</v>
      </c>
      <c r="G61" s="112">
        <v>0</v>
      </c>
      <c r="H61" s="130">
        <v>0</v>
      </c>
      <c r="I61" s="113">
        <v>0</v>
      </c>
      <c r="J61" s="130">
        <v>0</v>
      </c>
      <c r="K61" s="130">
        <v>0</v>
      </c>
      <c r="L61" s="113">
        <v>0</v>
      </c>
      <c r="M61" s="112">
        <v>0</v>
      </c>
      <c r="N61" s="130">
        <v>0</v>
      </c>
      <c r="O61" s="113">
        <v>0</v>
      </c>
      <c r="P61" s="112">
        <v>0</v>
      </c>
      <c r="Q61" s="130">
        <v>0</v>
      </c>
      <c r="R61" s="113">
        <v>0</v>
      </c>
      <c r="S61" s="118">
        <v>0</v>
      </c>
      <c r="T61" s="111" t="s">
        <v>73</v>
      </c>
      <c r="U61" s="111" t="s">
        <v>73</v>
      </c>
      <c r="V61" s="111" t="s">
        <v>235</v>
      </c>
      <c r="W61" s="111" t="s">
        <v>226</v>
      </c>
    </row>
    <row r="62" spans="1:23" x14ac:dyDescent="0.2">
      <c r="A62" s="117"/>
      <c r="B62" s="111" t="s">
        <v>236</v>
      </c>
      <c r="C62" s="111" t="s">
        <v>237</v>
      </c>
      <c r="D62" s="112">
        <v>797</v>
      </c>
      <c r="E62" s="130">
        <v>999</v>
      </c>
      <c r="F62" s="113">
        <v>-0.202202202202202</v>
      </c>
      <c r="G62" s="112">
        <v>0</v>
      </c>
      <c r="H62" s="130">
        <v>0</v>
      </c>
      <c r="I62" s="113">
        <v>0</v>
      </c>
      <c r="J62" s="130">
        <v>0</v>
      </c>
      <c r="K62" s="130">
        <v>0</v>
      </c>
      <c r="L62" s="113">
        <v>0</v>
      </c>
      <c r="M62" s="112">
        <v>0</v>
      </c>
      <c r="N62" s="130">
        <v>0</v>
      </c>
      <c r="O62" s="113">
        <v>0</v>
      </c>
      <c r="P62" s="112">
        <v>797</v>
      </c>
      <c r="Q62" s="130">
        <v>999</v>
      </c>
      <c r="R62" s="113">
        <v>-0.202202202202202</v>
      </c>
      <c r="S62" s="118">
        <v>0</v>
      </c>
      <c r="T62" s="111" t="s">
        <v>73</v>
      </c>
      <c r="U62" s="111" t="s">
        <v>73</v>
      </c>
      <c r="V62" s="111" t="s">
        <v>238</v>
      </c>
      <c r="W62" s="111" t="s">
        <v>226</v>
      </c>
    </row>
    <row r="63" spans="1:23" x14ac:dyDescent="0.2">
      <c r="A63" s="119"/>
      <c r="B63" s="111" t="s">
        <v>239</v>
      </c>
      <c r="C63" s="111" t="s">
        <v>240</v>
      </c>
      <c r="D63" s="112">
        <v>0</v>
      </c>
      <c r="E63" s="130">
        <v>0</v>
      </c>
      <c r="F63" s="113">
        <v>0</v>
      </c>
      <c r="G63" s="112">
        <v>0</v>
      </c>
      <c r="H63" s="130">
        <v>0</v>
      </c>
      <c r="I63" s="113">
        <v>0</v>
      </c>
      <c r="J63" s="130">
        <v>0</v>
      </c>
      <c r="K63" s="130">
        <v>0</v>
      </c>
      <c r="L63" s="113">
        <v>0</v>
      </c>
      <c r="M63" s="112">
        <v>0</v>
      </c>
      <c r="N63" s="130">
        <v>0</v>
      </c>
      <c r="O63" s="113">
        <v>0</v>
      </c>
      <c r="P63" s="112">
        <v>0</v>
      </c>
      <c r="Q63" s="130">
        <v>0</v>
      </c>
      <c r="R63" s="113">
        <v>0</v>
      </c>
      <c r="S63" s="118">
        <v>0</v>
      </c>
      <c r="T63" s="111" t="s">
        <v>73</v>
      </c>
      <c r="U63" s="111" t="s">
        <v>73</v>
      </c>
      <c r="V63" s="111" t="s">
        <v>241</v>
      </c>
      <c r="W63" s="111" t="s">
        <v>226</v>
      </c>
    </row>
    <row r="64" spans="1:23" x14ac:dyDescent="0.2">
      <c r="A64" s="120" t="s">
        <v>86</v>
      </c>
      <c r="B64" s="120">
        <v>0</v>
      </c>
      <c r="C64" s="120">
        <v>0</v>
      </c>
      <c r="D64" s="121">
        <v>797</v>
      </c>
      <c r="E64" s="126">
        <v>999</v>
      </c>
      <c r="F64" s="122">
        <v>-0.202202202202202</v>
      </c>
      <c r="G64" s="121">
        <v>0</v>
      </c>
      <c r="H64" s="126">
        <v>0</v>
      </c>
      <c r="I64" s="122">
        <v>0</v>
      </c>
      <c r="J64" s="126">
        <v>0</v>
      </c>
      <c r="K64" s="126">
        <v>0</v>
      </c>
      <c r="L64" s="122">
        <v>0</v>
      </c>
      <c r="M64" s="121">
        <v>0</v>
      </c>
      <c r="N64" s="126">
        <v>0</v>
      </c>
      <c r="O64" s="122">
        <v>0</v>
      </c>
      <c r="P64" s="121">
        <v>797</v>
      </c>
      <c r="Q64" s="126">
        <v>999</v>
      </c>
      <c r="R64" s="122">
        <v>-0.202202202202202</v>
      </c>
      <c r="S64" s="123">
        <v>0</v>
      </c>
      <c r="T64" s="124">
        <v>0</v>
      </c>
      <c r="U64" s="124">
        <v>0</v>
      </c>
      <c r="V64" s="124">
        <v>0</v>
      </c>
      <c r="W64" s="124">
        <v>0</v>
      </c>
    </row>
    <row r="65" spans="1:23" x14ac:dyDescent="0.2">
      <c r="A65" s="120" t="s">
        <v>242</v>
      </c>
      <c r="B65" s="120">
        <v>0</v>
      </c>
      <c r="C65" s="120">
        <v>0</v>
      </c>
      <c r="D65" s="121">
        <v>1343247</v>
      </c>
      <c r="E65" s="126">
        <v>1873925</v>
      </c>
      <c r="F65" s="122">
        <v>-0.28319062929412897</v>
      </c>
      <c r="G65" s="121">
        <v>7396216</v>
      </c>
      <c r="H65" s="126">
        <v>8221986</v>
      </c>
      <c r="I65" s="122">
        <v>-0.10043437193884801</v>
      </c>
      <c r="J65" s="126">
        <v>3086727</v>
      </c>
      <c r="K65" s="126">
        <v>2816118</v>
      </c>
      <c r="L65" s="122">
        <v>9.6092919401814803E-2</v>
      </c>
      <c r="M65" s="121">
        <v>485367</v>
      </c>
      <c r="N65" s="126">
        <v>529608</v>
      </c>
      <c r="O65" s="122">
        <v>-8.3535369556351102E-2</v>
      </c>
      <c r="P65" s="121">
        <v>12311557</v>
      </c>
      <c r="Q65" s="126">
        <v>13441637</v>
      </c>
      <c r="R65" s="122">
        <v>-8.4073093180540404E-2</v>
      </c>
      <c r="S65" s="128">
        <v>0</v>
      </c>
      <c r="T65" s="124">
        <v>0</v>
      </c>
      <c r="U65" s="124">
        <v>0</v>
      </c>
      <c r="V65" s="124">
        <v>0</v>
      </c>
      <c r="W65" s="124">
        <v>0</v>
      </c>
    </row>
  </sheetData>
  <pageMargins left="0.23622047244094491" right="0.23622047244094491" top="0.35433070866141736" bottom="0.15748031496062992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8" topLeftCell="AA1"/>
      <selection activeCell="A4" sqref="A4"/>
      <selection pane="topRight" activeCell="T62" sqref="T62"/>
    </sheetView>
  </sheetViews>
  <sheetFormatPr baseColWidth="10"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2" customWidth="1"/>
    <col min="5" max="5" width="2.33203125" style="2" customWidth="1"/>
    <col min="6" max="7" width="13.88671875" style="2" customWidth="1"/>
    <col min="8" max="8" width="8.6640625" style="32" customWidth="1"/>
    <col min="9" max="12" width="10.88671875" style="2" customWidth="1"/>
    <col min="13" max="13" width="13.44140625" style="33" bestFit="1" customWidth="1"/>
    <col min="14" max="14" width="11.33203125" style="43" customWidth="1"/>
    <col min="15" max="15" width="10.33203125" style="43" customWidth="1"/>
    <col min="16" max="17" width="10.88671875" style="33" customWidth="1"/>
    <col min="18" max="16384" width="10.88671875" style="2"/>
  </cols>
  <sheetData>
    <row r="1" spans="1:17" ht="73.5" customHeight="1" x14ac:dyDescent="0.3">
      <c r="A1" s="57" t="s">
        <v>33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102" t="s">
        <v>51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81" t="s">
        <v>58</v>
      </c>
      <c r="C3" s="4"/>
      <c r="D3" s="5"/>
      <c r="E3" s="6"/>
      <c r="F3" s="80" t="s">
        <v>34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36</v>
      </c>
      <c r="E4" s="8"/>
      <c r="F4" s="94">
        <v>2015</v>
      </c>
      <c r="G4" s="95">
        <v>2014</v>
      </c>
      <c r="H4" s="96" t="s">
        <v>36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3">
      <c r="A7" s="97" t="s">
        <v>37</v>
      </c>
      <c r="B7" s="82">
        <f>Hovedtall!$B$7</f>
        <v>2095084</v>
      </c>
      <c r="C7" s="83">
        <f>Hovedtall!$C$7</f>
        <v>2214398</v>
      </c>
      <c r="D7" s="55">
        <f>(B7-C7)/C7</f>
        <v>-5.3881009646865652E-2</v>
      </c>
      <c r="E7" s="54"/>
      <c r="F7" s="82">
        <f>Hovedtall!$F$7</f>
        <v>2095084</v>
      </c>
      <c r="G7" s="83">
        <f>Hovedtall!$G$7</f>
        <v>2214398</v>
      </c>
      <c r="H7" s="55">
        <f>(F7-G7)/G7</f>
        <v>-5.3881009646865652E-2</v>
      </c>
      <c r="I7" s="44"/>
      <c r="J7" s="45"/>
    </row>
    <row r="8" spans="1:17" ht="15" customHeight="1" x14ac:dyDescent="0.3">
      <c r="A8" s="98" t="s">
        <v>41</v>
      </c>
      <c r="B8" s="16">
        <f>SUM(B9:B10)</f>
        <v>1192149</v>
      </c>
      <c r="C8" s="17">
        <f>SUM(C9:C10)</f>
        <v>1193592</v>
      </c>
      <c r="D8" s="36">
        <f>(B8-C8)/C8</f>
        <v>-1.2089558241006977E-3</v>
      </c>
      <c r="E8" s="54"/>
      <c r="F8" s="16">
        <f>SUM(F9:F10)</f>
        <v>1192149</v>
      </c>
      <c r="G8" s="17">
        <f>SUM(G9:G10)</f>
        <v>1193592</v>
      </c>
      <c r="H8" s="36">
        <f>(F8-G8)/G8</f>
        <v>-1.2089558241006977E-3</v>
      </c>
      <c r="I8" s="44"/>
      <c r="J8" s="45"/>
    </row>
    <row r="9" spans="1:17" ht="15" customHeight="1" x14ac:dyDescent="0.3">
      <c r="A9" s="99" t="s">
        <v>42</v>
      </c>
      <c r="B9" s="84">
        <f>Hovedtall!$B$9</f>
        <v>1086465</v>
      </c>
      <c r="C9" s="85">
        <f>Hovedtall!$C$9</f>
        <v>1074718</v>
      </c>
      <c r="D9" s="18">
        <f>(B9-C9)/C9</f>
        <v>1.0930309160170388E-2</v>
      </c>
      <c r="E9" s="54"/>
      <c r="F9" s="84">
        <f>Hovedtall!$F$9</f>
        <v>1086465</v>
      </c>
      <c r="G9" s="85">
        <f>Hovedtall!$G$9</f>
        <v>1074718</v>
      </c>
      <c r="H9" s="18">
        <f>(F9-G9)/G9</f>
        <v>1.0930309160170388E-2</v>
      </c>
      <c r="J9" s="45"/>
    </row>
    <row r="10" spans="1:17" ht="15" customHeight="1" x14ac:dyDescent="0.3">
      <c r="A10" s="99" t="s">
        <v>44</v>
      </c>
      <c r="B10" s="84">
        <f>Hovedtall!$B$10</f>
        <v>105684</v>
      </c>
      <c r="C10" s="85">
        <f>Hovedtall!$C$10</f>
        <v>118874</v>
      </c>
      <c r="D10" s="18">
        <f>(B10-C10)/C10</f>
        <v>-0.11095782088598011</v>
      </c>
      <c r="E10" s="54"/>
      <c r="F10" s="84">
        <f>Hovedtall!$F$10</f>
        <v>105684</v>
      </c>
      <c r="G10" s="85">
        <f>Hovedtall!$G$10</f>
        <v>118874</v>
      </c>
      <c r="H10" s="18">
        <f>(F10-G10)/G10</f>
        <v>-0.11095782088598011</v>
      </c>
      <c r="J10" s="45"/>
    </row>
    <row r="11" spans="1:17" ht="15" customHeight="1" x14ac:dyDescent="0.3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3">
      <c r="A12" s="98" t="s">
        <v>21</v>
      </c>
      <c r="B12" s="86">
        <f>Hovedtall!$B$12</f>
        <v>47792</v>
      </c>
      <c r="C12" s="87">
        <f>Hovedtall!$C$12</f>
        <v>58495</v>
      </c>
      <c r="D12" s="48">
        <f>(B12-C12)/C12</f>
        <v>-0.18297290366698007</v>
      </c>
      <c r="E12" s="54"/>
      <c r="F12" s="86">
        <f>Hovedtall!$F$12</f>
        <v>47792</v>
      </c>
      <c r="G12" s="87">
        <f>Hovedtall!$G$12</f>
        <v>58495</v>
      </c>
      <c r="H12" s="48">
        <f>(F12-G12)/G12</f>
        <v>-0.18297290366698007</v>
      </c>
      <c r="J12" s="45"/>
    </row>
    <row r="13" spans="1:17" ht="15" customHeight="1" x14ac:dyDescent="0.3">
      <c r="A13" s="98" t="s">
        <v>19</v>
      </c>
      <c r="B13" s="16">
        <f>B7+B8+B12</f>
        <v>3335025</v>
      </c>
      <c r="C13" s="17">
        <f>C7+C8+C12</f>
        <v>3466485</v>
      </c>
      <c r="D13" s="36">
        <f>(B13-C13)/C13</f>
        <v>-3.7923141164609105E-2</v>
      </c>
      <c r="E13" s="54"/>
      <c r="F13" s="16">
        <f>F7+F8+F12</f>
        <v>3335025</v>
      </c>
      <c r="G13" s="17">
        <f>G7+G8+G12</f>
        <v>3466485</v>
      </c>
      <c r="H13" s="36">
        <f>(F13-G13)/G13</f>
        <v>-3.7923141164609105E-2</v>
      </c>
      <c r="J13" s="45"/>
    </row>
    <row r="14" spans="1:17" ht="15" customHeight="1" x14ac:dyDescent="0.3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47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3">
      <c r="A17" s="97" t="s">
        <v>37</v>
      </c>
      <c r="B17" s="14">
        <f>SUM(B18:B20)</f>
        <v>40163</v>
      </c>
      <c r="C17" s="15">
        <f>SUM(C18:C20)</f>
        <v>41841</v>
      </c>
      <c r="D17" s="55">
        <f>(B17-C17)/C17</f>
        <v>-4.0104204010420398E-2</v>
      </c>
      <c r="E17" s="19"/>
      <c r="F17" s="14">
        <f>SUM(F18:F20)</f>
        <v>40163</v>
      </c>
      <c r="G17" s="15">
        <f>SUM(G18:G20)</f>
        <v>41841</v>
      </c>
      <c r="H17" s="55">
        <f>(F17-G17)/G17</f>
        <v>-4.0104204010420398E-2</v>
      </c>
      <c r="J17" s="47"/>
    </row>
    <row r="18" spans="1:10" ht="15" customHeight="1" x14ac:dyDescent="0.3">
      <c r="A18" s="99" t="s">
        <v>42</v>
      </c>
      <c r="B18" s="84">
        <f>Hovedtall!$B$18</f>
        <v>38407</v>
      </c>
      <c r="C18" s="85">
        <f>Hovedtall!$C$18</f>
        <v>40012</v>
      </c>
      <c r="D18" s="18">
        <f t="shared" ref="D18:D33" si="0">(B18-C18)/C18</f>
        <v>-4.0112966110166952E-2</v>
      </c>
      <c r="E18" s="19"/>
      <c r="F18" s="84">
        <f>Hovedtall!$F$18</f>
        <v>38407</v>
      </c>
      <c r="G18" s="85">
        <f>Hovedtall!$G$18</f>
        <v>40012</v>
      </c>
      <c r="H18" s="18">
        <f t="shared" ref="H18:H33" si="1">(F18-G18)/G18</f>
        <v>-4.0112966110166952E-2</v>
      </c>
      <c r="J18" s="45"/>
    </row>
    <row r="19" spans="1:10" ht="15" customHeight="1" x14ac:dyDescent="0.3">
      <c r="A19" s="99" t="s">
        <v>44</v>
      </c>
      <c r="B19" s="84">
        <f>Hovedtall!$B$19</f>
        <v>430</v>
      </c>
      <c r="C19" s="85">
        <f>Hovedtall!$C$19</f>
        <v>438</v>
      </c>
      <c r="D19" s="18">
        <f t="shared" si="0"/>
        <v>-1.8264840182648401E-2</v>
      </c>
      <c r="E19" s="19"/>
      <c r="F19" s="84">
        <f>Hovedtall!$F$19</f>
        <v>430</v>
      </c>
      <c r="G19" s="85">
        <f>Hovedtall!$G$19</f>
        <v>438</v>
      </c>
      <c r="H19" s="18">
        <f t="shared" si="1"/>
        <v>-1.8264840182648401E-2</v>
      </c>
      <c r="J19" s="45"/>
    </row>
    <row r="20" spans="1:10" ht="15" customHeight="1" x14ac:dyDescent="0.3">
      <c r="A20" s="99" t="s">
        <v>45</v>
      </c>
      <c r="B20" s="84">
        <f>Hovedtall!$B$20</f>
        <v>1326</v>
      </c>
      <c r="C20" s="85">
        <f>Hovedtall!$C$20</f>
        <v>1391</v>
      </c>
      <c r="D20" s="18">
        <f t="shared" si="0"/>
        <v>-4.6728971962616821E-2</v>
      </c>
      <c r="E20" s="19"/>
      <c r="F20" s="84">
        <f>Hovedtall!$F$20</f>
        <v>1326</v>
      </c>
      <c r="G20" s="85">
        <f>Hovedtall!$G$20</f>
        <v>1391</v>
      </c>
      <c r="H20" s="18">
        <f t="shared" si="1"/>
        <v>-4.6728971962616821E-2</v>
      </c>
      <c r="J20" s="45"/>
    </row>
    <row r="21" spans="1:10" ht="15" customHeight="1" x14ac:dyDescent="0.3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98" t="s">
        <v>40</v>
      </c>
      <c r="B22" s="16">
        <f>SUM(B23:B25)</f>
        <v>13057</v>
      </c>
      <c r="C22" s="17">
        <f>SUM(C23:C25)</f>
        <v>13745</v>
      </c>
      <c r="D22" s="36">
        <f t="shared" si="0"/>
        <v>-5.0054565296471447E-2</v>
      </c>
      <c r="E22" s="19"/>
      <c r="F22" s="16">
        <f>SUM(F23:F25)</f>
        <v>13057</v>
      </c>
      <c r="G22" s="17">
        <f>SUM(G23:G25)</f>
        <v>13745</v>
      </c>
      <c r="H22" s="36">
        <f t="shared" si="1"/>
        <v>-5.0054565296471447E-2</v>
      </c>
      <c r="J22" s="45"/>
    </row>
    <row r="23" spans="1:10" ht="15" customHeight="1" x14ac:dyDescent="0.3">
      <c r="A23" s="99" t="s">
        <v>42</v>
      </c>
      <c r="B23" s="84">
        <f>Hovedtall!$B$23</f>
        <v>11820</v>
      </c>
      <c r="C23" s="85">
        <f>Hovedtall!$C$23</f>
        <v>12429</v>
      </c>
      <c r="D23" s="18">
        <f t="shared" si="0"/>
        <v>-4.8998310403089551E-2</v>
      </c>
      <c r="E23" s="19"/>
      <c r="F23" s="84">
        <f>Hovedtall!$F$23</f>
        <v>11820</v>
      </c>
      <c r="G23" s="85">
        <f>Hovedtall!$G$23</f>
        <v>12429</v>
      </c>
      <c r="H23" s="18">
        <f t="shared" si="1"/>
        <v>-4.8998310403089551E-2</v>
      </c>
      <c r="J23" s="45"/>
    </row>
    <row r="24" spans="1:10" ht="15" customHeight="1" x14ac:dyDescent="0.3">
      <c r="A24" s="99" t="s">
        <v>44</v>
      </c>
      <c r="B24" s="84">
        <f>Hovedtall!$B$24</f>
        <v>782</v>
      </c>
      <c r="C24" s="85">
        <f>Hovedtall!$C$24</f>
        <v>905</v>
      </c>
      <c r="D24" s="18">
        <f t="shared" si="0"/>
        <v>-0.13591160220994475</v>
      </c>
      <c r="E24" s="19"/>
      <c r="F24" s="84">
        <f>Hovedtall!$F$24</f>
        <v>782</v>
      </c>
      <c r="G24" s="85">
        <f>Hovedtall!$G$24</f>
        <v>905</v>
      </c>
      <c r="H24" s="18">
        <f t="shared" si="1"/>
        <v>-0.13591160220994475</v>
      </c>
      <c r="J24" s="45"/>
    </row>
    <row r="25" spans="1:10" ht="15" customHeight="1" x14ac:dyDescent="0.3">
      <c r="A25" s="99" t="s">
        <v>45</v>
      </c>
      <c r="B25" s="84">
        <f>Hovedtall!$B$25</f>
        <v>455</v>
      </c>
      <c r="C25" s="85">
        <f>Hovedtall!$C$25</f>
        <v>411</v>
      </c>
      <c r="D25" s="18">
        <f t="shared" si="0"/>
        <v>0.1070559610705596</v>
      </c>
      <c r="E25" s="19"/>
      <c r="F25" s="84">
        <f>Hovedtall!$F$25</f>
        <v>455</v>
      </c>
      <c r="G25" s="85">
        <f>Hovedtall!$G$25</f>
        <v>411</v>
      </c>
      <c r="H25" s="18">
        <f t="shared" si="1"/>
        <v>0.1070559610705596</v>
      </c>
      <c r="J25" s="45"/>
    </row>
    <row r="26" spans="1:10" ht="15" customHeight="1" x14ac:dyDescent="0.3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3">
      <c r="A27" s="98" t="s">
        <v>21</v>
      </c>
      <c r="B27" s="86">
        <f>Hovedtall!$B$27</f>
        <v>3605</v>
      </c>
      <c r="C27" s="87">
        <f>Hovedtall!$C$27</f>
        <v>4260</v>
      </c>
      <c r="D27" s="36">
        <f t="shared" si="0"/>
        <v>-0.15375586854460094</v>
      </c>
      <c r="E27" s="19"/>
      <c r="F27" s="88">
        <f>Hovedtall!$F$27</f>
        <v>3605</v>
      </c>
      <c r="G27" s="89">
        <f>Hovedtall!$G$27</f>
        <v>4260</v>
      </c>
      <c r="H27" s="36">
        <f>(F27-G27)/G27</f>
        <v>-0.15375586854460094</v>
      </c>
      <c r="J27" s="45"/>
    </row>
    <row r="28" spans="1:10" ht="15" customHeight="1" x14ac:dyDescent="0.3">
      <c r="A28" s="98" t="s">
        <v>19</v>
      </c>
      <c r="B28" s="16">
        <f>B22+B17+B27</f>
        <v>56825</v>
      </c>
      <c r="C28" s="17">
        <f>C22+C17+C27</f>
        <v>59846</v>
      </c>
      <c r="D28" s="36">
        <f t="shared" si="0"/>
        <v>-5.0479564214818036E-2</v>
      </c>
      <c r="E28" s="19"/>
      <c r="F28" s="16">
        <f>F22+F17+F27</f>
        <v>56825</v>
      </c>
      <c r="G28" s="17">
        <f>G22+G17+G27</f>
        <v>59846</v>
      </c>
      <c r="H28" s="36">
        <f>(F28-G28)/G28</f>
        <v>-5.0479564214818036E-2</v>
      </c>
      <c r="J28" s="45"/>
    </row>
    <row r="29" spans="1:10" ht="15" customHeight="1" x14ac:dyDescent="0.3">
      <c r="A29" s="98" t="s">
        <v>30</v>
      </c>
      <c r="B29" s="86">
        <f>Hovedtall!$B$29</f>
        <v>6195</v>
      </c>
      <c r="C29" s="87">
        <f>Hovedtall!$C$29</f>
        <v>5804</v>
      </c>
      <c r="D29" s="18">
        <f>(B29-C29)/C29</f>
        <v>6.7367332873880081E-2</v>
      </c>
      <c r="E29" s="19"/>
      <c r="F29" s="86">
        <f>Hovedtall!$F$29</f>
        <v>6195</v>
      </c>
      <c r="G29" s="87">
        <f>Hovedtall!$G$29</f>
        <v>5804</v>
      </c>
      <c r="H29" s="18">
        <f>(F29-G29)/G29</f>
        <v>6.7367332873880081E-2</v>
      </c>
    </row>
    <row r="30" spans="1:10" ht="15" customHeight="1" x14ac:dyDescent="0.3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3">
      <c r="A31" s="98" t="s">
        <v>50</v>
      </c>
      <c r="B31" s="16">
        <f>SUM(B28:B29)</f>
        <v>63020</v>
      </c>
      <c r="C31" s="17">
        <f>SUM(C28:C29)</f>
        <v>65650</v>
      </c>
      <c r="D31" s="36">
        <f t="shared" si="0"/>
        <v>-4.0060929169840061E-2</v>
      </c>
      <c r="E31" s="19"/>
      <c r="F31" s="16">
        <f>SUM(F28:F29)</f>
        <v>63020</v>
      </c>
      <c r="G31" s="17">
        <f>SUM(G28:G29)</f>
        <v>65650</v>
      </c>
      <c r="H31" s="36">
        <f t="shared" si="1"/>
        <v>-4.0060929169840061E-2</v>
      </c>
      <c r="J31" s="45"/>
    </row>
    <row r="32" spans="1:10" ht="15" customHeight="1" x14ac:dyDescent="0.3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3">
      <c r="A33" s="103" t="s">
        <v>22</v>
      </c>
      <c r="B33" s="105" t="e">
        <f>Hovedtall!#REF!</f>
        <v>#REF!</v>
      </c>
      <c r="C33" s="106" t="e">
        <f>Hovedtall!#REF!</f>
        <v>#REF!</v>
      </c>
      <c r="D33" s="104" t="e">
        <f t="shared" si="0"/>
        <v>#REF!</v>
      </c>
      <c r="E33" s="19"/>
      <c r="F33" s="105" t="e">
        <f>Hovedtall!#REF!</f>
        <v>#REF!</v>
      </c>
      <c r="G33" s="106" t="e">
        <f>Hovedtall!#REF!</f>
        <v>#REF!</v>
      </c>
      <c r="H33" s="104" t="e">
        <f t="shared" si="1"/>
        <v>#REF!</v>
      </c>
    </row>
    <row r="34" spans="1:17" ht="15" customHeight="1" x14ac:dyDescent="0.3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48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3">
      <c r="A36" s="49" t="s">
        <v>49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38</v>
      </c>
      <c r="B37" s="15">
        <f>SUM(B38:B39)</f>
        <v>4429</v>
      </c>
      <c r="C37" s="15">
        <f>SUM(C38:C39)</f>
        <v>4689</v>
      </c>
      <c r="D37" s="69">
        <f>(B37-C37)/C37</f>
        <v>-5.5448923011303053E-2</v>
      </c>
      <c r="E37" s="12"/>
      <c r="F37" s="70">
        <f>SUM(F38:F39)</f>
        <v>4429</v>
      </c>
      <c r="G37" s="15">
        <f>SUM(G38:G39)</f>
        <v>4689</v>
      </c>
      <c r="H37" s="69">
        <f>(F37-G37)/G37</f>
        <v>-5.5448923011303053E-2</v>
      </c>
      <c r="I37" s="2" t="s">
        <v>28</v>
      </c>
      <c r="J37" s="46"/>
    </row>
    <row r="38" spans="1:17" ht="15" customHeight="1" x14ac:dyDescent="0.3">
      <c r="A38" s="99" t="s">
        <v>43</v>
      </c>
      <c r="B38" s="85">
        <f>Hovedtall!$B$37</f>
        <v>1243</v>
      </c>
      <c r="C38" s="85">
        <f>Hovedtall!$C$37</f>
        <v>1803</v>
      </c>
      <c r="D38" s="93">
        <f>(B38-C38)/C38</f>
        <v>-0.31059345535219079</v>
      </c>
      <c r="E38" s="12"/>
      <c r="F38" s="84">
        <f>Hovedtall!$F$37</f>
        <v>1243</v>
      </c>
      <c r="G38" s="85">
        <f>Hovedtall!$G$37</f>
        <v>1803</v>
      </c>
      <c r="H38" s="93">
        <f>(F38-G38)/G38</f>
        <v>-0.31059345535219079</v>
      </c>
      <c r="I38" s="2" t="s">
        <v>28</v>
      </c>
    </row>
    <row r="39" spans="1:17" ht="15" customHeight="1" x14ac:dyDescent="0.3">
      <c r="A39" s="99" t="s">
        <v>46</v>
      </c>
      <c r="B39" s="85">
        <f>Hovedtall!$B$38</f>
        <v>3186</v>
      </c>
      <c r="C39" s="85">
        <f>Hovedtall!$C$38</f>
        <v>2886</v>
      </c>
      <c r="D39" s="93">
        <f>(B39-C39)/C39</f>
        <v>0.10395010395010396</v>
      </c>
      <c r="E39" s="19"/>
      <c r="F39" s="84">
        <f>Hovedtall!$F$38</f>
        <v>3186</v>
      </c>
      <c r="G39" s="85">
        <f>Hovedtall!$G$38</f>
        <v>2886</v>
      </c>
      <c r="H39" s="93">
        <f>(F39-G39)/G39</f>
        <v>0.10395010395010396</v>
      </c>
      <c r="I39" s="2" t="s">
        <v>28</v>
      </c>
    </row>
    <row r="40" spans="1:17" ht="15" customHeight="1" x14ac:dyDescent="0.3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3">
      <c r="A41" s="98" t="s">
        <v>39</v>
      </c>
      <c r="B41" s="17">
        <f>SUM(B42:B43)</f>
        <v>7882</v>
      </c>
      <c r="C41" s="17">
        <f>SUM(C42:C43)</f>
        <v>8752</v>
      </c>
      <c r="D41" s="37">
        <f>(B41-C41)/C41</f>
        <v>-9.9405850091407677E-2</v>
      </c>
      <c r="E41" s="19"/>
      <c r="F41" s="52">
        <f>SUM(F42:F43)</f>
        <v>7882</v>
      </c>
      <c r="G41" s="51">
        <f>SUM(G42:G43)</f>
        <v>8752</v>
      </c>
      <c r="H41" s="37">
        <f>(F41-G41)/G41</f>
        <v>-9.9405850091407677E-2</v>
      </c>
      <c r="I41" s="2" t="s">
        <v>28</v>
      </c>
    </row>
    <row r="42" spans="1:17" ht="15" customHeight="1" x14ac:dyDescent="0.3">
      <c r="A42" s="99" t="s">
        <v>43</v>
      </c>
      <c r="B42" s="85">
        <f>Hovedtall!$B$41</f>
        <v>4134</v>
      </c>
      <c r="C42" s="85">
        <f>Hovedtall!$C$41</f>
        <v>3380</v>
      </c>
      <c r="D42" s="93">
        <f>(B42-C42)/C42</f>
        <v>0.22307692307692309</v>
      </c>
      <c r="E42" s="19"/>
      <c r="F42" s="84">
        <f>Hovedtall!$F$41</f>
        <v>4134</v>
      </c>
      <c r="G42" s="85">
        <f>Hovedtall!$G$41</f>
        <v>3380</v>
      </c>
      <c r="H42" s="93">
        <f>(F42-G42)/G42</f>
        <v>0.22307692307692309</v>
      </c>
      <c r="I42" s="2" t="s">
        <v>28</v>
      </c>
      <c r="J42" s="46"/>
      <c r="K42" s="46"/>
    </row>
    <row r="43" spans="1:17" ht="15" customHeight="1" x14ac:dyDescent="0.3">
      <c r="A43" s="99" t="s">
        <v>46</v>
      </c>
      <c r="B43" s="85">
        <f>Hovedtall!$B$42</f>
        <v>3748</v>
      </c>
      <c r="C43" s="85">
        <f>Hovedtall!$C$42</f>
        <v>5372</v>
      </c>
      <c r="D43" s="93">
        <f>(B43-C43)/C43</f>
        <v>-0.30230826507818315</v>
      </c>
      <c r="E43" s="19"/>
      <c r="F43" s="84">
        <f>Hovedtall!$F$42</f>
        <v>3748</v>
      </c>
      <c r="G43" s="85">
        <f>Hovedtall!$G$42</f>
        <v>5372</v>
      </c>
      <c r="H43" s="93">
        <f>(F43-G43)/G43</f>
        <v>-0.30230826507818315</v>
      </c>
      <c r="I43" s="2" t="s">
        <v>28</v>
      </c>
    </row>
    <row r="44" spans="1:17" ht="15" customHeight="1" x14ac:dyDescent="0.3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3">
      <c r="A45" s="101" t="s">
        <v>29</v>
      </c>
      <c r="B45" s="50">
        <f>SUM(B37+B41)</f>
        <v>12311</v>
      </c>
      <c r="C45" s="50">
        <f>SUM(C37+C41)</f>
        <v>13441</v>
      </c>
      <c r="D45" s="38">
        <f>(B45-C45)/C45</f>
        <v>-8.4071125660293136E-2</v>
      </c>
      <c r="E45" s="19"/>
      <c r="F45" s="53">
        <f>SUM(F37+F41)</f>
        <v>12311</v>
      </c>
      <c r="G45" s="50">
        <f>SUM(G37+G41)</f>
        <v>13441</v>
      </c>
      <c r="H45" s="38">
        <f>(F45-G45)/G45</f>
        <v>-8.4071125660293136E-2</v>
      </c>
      <c r="I45" s="2" t="s">
        <v>28</v>
      </c>
    </row>
    <row r="46" spans="1:17" ht="15" customHeight="1" x14ac:dyDescent="0.3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3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3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3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3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3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3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3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3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3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3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3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3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3">
      <c r="A59" s="2"/>
      <c r="B59" s="2"/>
      <c r="C59" s="2"/>
      <c r="D59" s="2"/>
      <c r="H59" s="2"/>
      <c r="I59" s="46"/>
      <c r="J59" s="46"/>
    </row>
    <row r="60" spans="1:10" ht="15" customHeight="1" x14ac:dyDescent="0.3">
      <c r="A60" s="2"/>
      <c r="B60" s="2"/>
      <c r="C60" s="2"/>
      <c r="D60" s="2"/>
      <c r="H60" s="2"/>
      <c r="I60" s="46"/>
      <c r="J60" s="46"/>
    </row>
    <row r="61" spans="1:10" ht="15" customHeight="1" x14ac:dyDescent="0.3">
      <c r="A61" s="2"/>
      <c r="I61" s="46"/>
      <c r="J61" s="46"/>
    </row>
    <row r="62" spans="1:10" ht="15" customHeight="1" x14ac:dyDescent="0.3">
      <c r="I62" s="46"/>
      <c r="J62" s="46"/>
    </row>
    <row r="63" spans="1:10" ht="15" customHeight="1" x14ac:dyDescent="0.3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6" sqref="F6"/>
    </sheetView>
  </sheetViews>
  <sheetFormatPr baseColWidth="10" defaultColWidth="11.44140625" defaultRowHeight="13.2" x14ac:dyDescent="0.25"/>
  <sheetData>
    <row r="2" spans="1:8" ht="17.399999999999999" x14ac:dyDescent="0.3">
      <c r="A2" s="91" t="s">
        <v>32</v>
      </c>
    </row>
    <row r="4" spans="1:8" ht="13.8" x14ac:dyDescent="0.3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ht="13.8" x14ac:dyDescent="0.3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ht="13.8" x14ac:dyDescent="0.3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/>
      <c r="G6" s="59"/>
      <c r="H6" s="59"/>
    </row>
    <row r="7" spans="1:8" ht="13.8" x14ac:dyDescent="0.3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/>
      <c r="G7" s="59"/>
      <c r="H7" s="59"/>
    </row>
    <row r="8" spans="1:8" ht="13.8" x14ac:dyDescent="0.3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/>
      <c r="G8" s="59"/>
      <c r="H8" s="59"/>
    </row>
    <row r="9" spans="1:8" ht="13.8" x14ac:dyDescent="0.3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/>
      <c r="G9" s="59"/>
      <c r="H9" s="59"/>
    </row>
    <row r="10" spans="1:8" ht="13.8" x14ac:dyDescent="0.3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/>
      <c r="G10" s="59"/>
      <c r="H10" s="59"/>
    </row>
    <row r="11" spans="1:8" ht="13.8" x14ac:dyDescent="0.3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ht="13.8" x14ac:dyDescent="0.3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ht="13.8" x14ac:dyDescent="0.3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ht="13.8" x14ac:dyDescent="0.3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ht="13.8" x14ac:dyDescent="0.3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ht="13.8" x14ac:dyDescent="0.3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ht="13.8" x14ac:dyDescent="0.3">
      <c r="A17" s="71"/>
      <c r="B17" s="60"/>
      <c r="C17" s="60"/>
      <c r="D17" s="60"/>
      <c r="E17" s="60"/>
      <c r="F17" s="59"/>
      <c r="G17" s="59"/>
      <c r="H17" s="59"/>
    </row>
    <row r="18" spans="1:8" ht="13.8" x14ac:dyDescent="0.3">
      <c r="A18" s="71"/>
      <c r="B18" s="60"/>
      <c r="C18" s="60"/>
      <c r="D18" s="60"/>
      <c r="E18" s="60"/>
      <c r="F18" s="59"/>
      <c r="G18" s="59"/>
      <c r="H18" s="59"/>
    </row>
    <row r="19" spans="1:8" ht="13.8" x14ac:dyDescent="0.3">
      <c r="A19" s="71"/>
      <c r="B19" s="60"/>
      <c r="C19" s="60"/>
      <c r="D19" s="60"/>
      <c r="E19" s="60"/>
      <c r="F19" s="59"/>
      <c r="G19" s="59"/>
      <c r="H19" s="59"/>
    </row>
    <row r="20" spans="1:8" ht="13.8" x14ac:dyDescent="0.3">
      <c r="A20" s="71"/>
      <c r="B20" s="60"/>
      <c r="C20" s="60"/>
      <c r="D20" s="60"/>
      <c r="E20" s="60"/>
      <c r="F20" s="59"/>
      <c r="G20" s="59"/>
      <c r="H20" s="59"/>
    </row>
    <row r="21" spans="1:8" ht="13.8" x14ac:dyDescent="0.3">
      <c r="A21" s="59"/>
      <c r="B21" s="62"/>
      <c r="C21" s="63"/>
      <c r="D21" s="35"/>
      <c r="E21" s="35"/>
      <c r="F21" s="59"/>
      <c r="G21" s="59"/>
      <c r="H21" s="59"/>
    </row>
    <row r="22" spans="1:8" ht="13.8" x14ac:dyDescent="0.3">
      <c r="A22" s="59"/>
      <c r="B22" s="60"/>
      <c r="C22" s="59"/>
      <c r="D22" s="59"/>
      <c r="E22" s="59"/>
      <c r="F22" s="59"/>
      <c r="G22" s="59"/>
      <c r="H22" s="59"/>
    </row>
    <row r="23" spans="1:8" ht="13.8" x14ac:dyDescent="0.3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ht="13.8" x14ac:dyDescent="0.3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ht="13.8" x14ac:dyDescent="0.3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/>
      <c r="G25" s="59"/>
      <c r="H25" s="59"/>
    </row>
    <row r="26" spans="1:8" ht="13.8" x14ac:dyDescent="0.3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/>
      <c r="G26" s="59"/>
      <c r="H26" s="59"/>
    </row>
    <row r="27" spans="1:8" ht="13.8" x14ac:dyDescent="0.3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/>
      <c r="G27" s="59"/>
      <c r="H27" s="59"/>
    </row>
    <row r="28" spans="1:8" ht="13.8" x14ac:dyDescent="0.3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/>
      <c r="G28" s="59"/>
      <c r="H28" s="59"/>
    </row>
    <row r="29" spans="1:8" ht="13.8" x14ac:dyDescent="0.3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/>
      <c r="G29" s="59"/>
      <c r="H29" s="59"/>
    </row>
    <row r="30" spans="1:8" ht="13.8" x14ac:dyDescent="0.3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ht="13.8" x14ac:dyDescent="0.3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ht="13.8" x14ac:dyDescent="0.3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ht="13.8" x14ac:dyDescent="0.3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ht="13.8" x14ac:dyDescent="0.3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ht="13.8" x14ac:dyDescent="0.3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ht="13.8" x14ac:dyDescent="0.3">
      <c r="A36" s="59"/>
      <c r="B36" s="60"/>
      <c r="C36" s="64"/>
      <c r="D36" s="64"/>
      <c r="E36" s="64"/>
      <c r="F36" s="59"/>
      <c r="G36" s="59"/>
      <c r="H36" s="59"/>
    </row>
    <row r="37" spans="1:8" ht="13.8" x14ac:dyDescent="0.3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</vt:i4>
      </vt:variant>
    </vt:vector>
  </HeadingPairs>
  <TitlesOfParts>
    <vt:vector size="8" baseType="lpstr">
      <vt:lpstr>Hovedtall</vt:lpstr>
      <vt:lpstr>Passasjer inkl. spedbarn - Måne</vt:lpstr>
      <vt:lpstr>Flybevegelser - Måned</vt:lpstr>
      <vt:lpstr>Frakt og Post - Måned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Torsetnes, Magne</cp:lastModifiedBy>
  <cp:lastPrinted>2015-01-15T11:06:46Z</cp:lastPrinted>
  <dcterms:created xsi:type="dcterms:W3CDTF">2000-12-05T13:34:37Z</dcterms:created>
  <dcterms:modified xsi:type="dcterms:W3CDTF">2015-03-02T12:12:01Z</dcterms:modified>
</cp:coreProperties>
</file>